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記載例】認知症型通所介護" sheetId="1" state="visible" r:id="rId2"/>
    <sheet name="【記載例】シフト記号表（勤務時間帯）" sheetId="2" state="visible" r:id="rId3"/>
    <sheet name="認知症型通所介護" sheetId="3" state="visible" r:id="rId4"/>
    <sheet name="シフト記号表（勤務時間帯)" sheetId="4" state="visible" r:id="rId5"/>
    <sheet name="記入方法" sheetId="5" state="visible" r:id="rId6"/>
    <sheet name="プルダウン・リスト" sheetId="6" state="visible" r:id="rId7"/>
  </sheets>
  <definedNames>
    <definedName function="false" hidden="false" localSheetId="4" name="_xlnm.Print_Area" vbProcedure="false">記入方法!$B$1:$S$75</definedName>
    <definedName function="false" hidden="false" localSheetId="2" name="_xlnm.Print_Area" vbProcedure="false">認知症型通所介護!$A$1:$BF$71</definedName>
    <definedName function="false" hidden="false" name="介護職員" vbProcedure="false">プルダウン</definedName>
    <definedName function="false" hidden="false" name="機能訓練指導員" vbProcedure="false">プルダウン</definedName>
    <definedName function="false" hidden="false" name="生活相談員" vbProcedure="false">プルダウン</definedName>
    <definedName function="false" hidden="false" name="看護職員" vbProcedure="false">プルダウン</definedName>
    <definedName function="false" hidden="false" name="管理者" vbProcedure="false">プルダウン</definedName>
    <definedName function="false" hidden="false" name="職種" vbProcedure="false">プルダウン</definedName>
    <definedName function="false" hidden="false" localSheetId="0" name="_xlnm.Print_Area" vbProcedure="false"/>
    <definedName function="false" hidden="false" localSheetId="2" name="_xlnm.Print_Area" vbProcedure="false">認知症型通所介護!$A$1:$BF$71</definedName>
    <definedName function="false" hidden="false" localSheetId="4" name="_xlnm.Print_Area" vbProcedure="false">記入方法!$B$1:$S$75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<sst xmlns="http://schemas.openxmlformats.org/spreadsheetml/2006/main" count="1219" uniqueCount="218">
  <si>
    <t xml:space="preserve">（参考様式）</t>
  </si>
  <si>
    <t xml:space="preserve">従業者の勤務の体制及び勤務形態一覧表　</t>
  </si>
  <si>
    <t xml:space="preserve">サービス種別（</t>
  </si>
  <si>
    <t xml:space="preserve">認知症対応型通所介護</t>
  </si>
  <si>
    <t xml:space="preserve">）</t>
  </si>
  <si>
    <t xml:space="preserve">令和</t>
  </si>
  <si>
    <t xml:space="preserve">(</t>
  </si>
  <si>
    <t xml:space="preserve">)</t>
  </si>
  <si>
    <t xml:space="preserve">年</t>
  </si>
  <si>
    <t xml:space="preserve">月</t>
  </si>
  <si>
    <t xml:space="preserve">事業所名（</t>
  </si>
  <si>
    <t xml:space="preserve">○○デイサービス</t>
  </si>
  <si>
    <t xml:space="preserve">(1)</t>
  </si>
  <si>
    <t xml:space="preserve">計画</t>
  </si>
  <si>
    <r>
      <rPr>
        <sz val="16"/>
        <rFont val="HGSｺﾞｼｯｸM"/>
        <family val="3"/>
      </rPr>
      <t xml:space="preserve">(2) </t>
    </r>
    <r>
      <rPr>
        <sz val="16"/>
        <rFont val="DejaVu Sans"/>
        <family val="2"/>
      </rPr>
      <t xml:space="preserve">事業所の営業日</t>
    </r>
  </si>
  <si>
    <r>
      <rPr>
        <sz val="16"/>
        <rFont val="HGSｺﾞｼｯｸM"/>
        <family val="3"/>
      </rPr>
      <t xml:space="preserve">(3) </t>
    </r>
    <r>
      <rPr>
        <sz val="16"/>
        <rFont val="DejaVu Sans"/>
        <family val="2"/>
      </rPr>
      <t xml:space="preserve">事業所における常勤の従業者が勤務すべき時間数</t>
    </r>
  </si>
  <si>
    <r>
      <rPr>
        <sz val="14"/>
        <rFont val="DejaVu Sans"/>
        <family val="2"/>
      </rPr>
      <t xml:space="preserve">時間</t>
    </r>
    <r>
      <rPr>
        <sz val="14"/>
        <rFont val="HGSｺﾞｼｯｸM"/>
        <family val="3"/>
      </rPr>
      <t xml:space="preserve">/</t>
    </r>
    <r>
      <rPr>
        <sz val="14"/>
        <rFont val="DejaVu Sans"/>
        <family val="2"/>
      </rPr>
      <t xml:space="preserve">日</t>
    </r>
  </si>
  <si>
    <r>
      <rPr>
        <sz val="14"/>
        <rFont val="DejaVu Sans"/>
        <family val="2"/>
      </rPr>
      <t xml:space="preserve">時間</t>
    </r>
    <r>
      <rPr>
        <sz val="14"/>
        <rFont val="HGSｺﾞｼｯｸM"/>
        <family val="3"/>
      </rPr>
      <t xml:space="preserve">/</t>
    </r>
    <r>
      <rPr>
        <sz val="14"/>
        <rFont val="DejaVu Sans"/>
        <family val="2"/>
      </rPr>
      <t xml:space="preserve">週</t>
    </r>
  </si>
  <si>
    <r>
      <rPr>
        <sz val="14"/>
        <rFont val="DejaVu Sans"/>
        <family val="2"/>
      </rPr>
      <t xml:space="preserve">時間</t>
    </r>
    <r>
      <rPr>
        <sz val="14"/>
        <rFont val="HGSｺﾞｼｯｸM"/>
        <family val="3"/>
      </rPr>
      <t xml:space="preserve">/</t>
    </r>
    <r>
      <rPr>
        <sz val="14"/>
        <rFont val="DejaVu Sans"/>
        <family val="2"/>
      </rPr>
      <t xml:space="preserve">月</t>
    </r>
  </si>
  <si>
    <t xml:space="preserve">火</t>
  </si>
  <si>
    <t xml:space="preserve">水</t>
  </si>
  <si>
    <t xml:space="preserve">木</t>
  </si>
  <si>
    <t xml:space="preserve">金</t>
  </si>
  <si>
    <t xml:space="preserve">土</t>
  </si>
  <si>
    <t xml:space="preserve">日</t>
  </si>
  <si>
    <t xml:space="preserve">祝</t>
  </si>
  <si>
    <t xml:space="preserve">サービス提供時間（送迎時間を除く）</t>
  </si>
  <si>
    <t xml:space="preserve">○</t>
  </si>
  <si>
    <t xml:space="preserve">⇒</t>
  </si>
  <si>
    <t xml:space="preserve">～</t>
  </si>
  <si>
    <t xml:space="preserve">（計</t>
  </si>
  <si>
    <t xml:space="preserve">時間）</t>
  </si>
  <si>
    <r>
      <rPr>
        <sz val="14"/>
        <rFont val="HGSｺﾞｼｯｸM"/>
        <family val="3"/>
      </rPr>
      <t xml:space="preserve">(4) </t>
    </r>
    <r>
      <rPr>
        <sz val="14"/>
        <rFont val="DejaVu Sans"/>
        <family val="2"/>
      </rPr>
      <t xml:space="preserve">利用定員</t>
    </r>
  </si>
  <si>
    <t xml:space="preserve">人</t>
  </si>
  <si>
    <t xml:space="preserve">当月の日数</t>
  </si>
  <si>
    <t xml:space="preserve">－</t>
  </si>
  <si>
    <r>
      <rPr>
        <sz val="14"/>
        <rFont val="HGSｺﾞｼｯｸM"/>
        <family val="3"/>
      </rPr>
      <t xml:space="preserve">(5) </t>
    </r>
    <r>
      <rPr>
        <sz val="14"/>
        <rFont val="DejaVu Sans"/>
        <family val="2"/>
      </rPr>
      <t xml:space="preserve">事業所全体のサービス提供単位数</t>
    </r>
  </si>
  <si>
    <t xml:space="preserve">単位</t>
  </si>
  <si>
    <t xml:space="preserve"> 備考（休業日等）</t>
  </si>
  <si>
    <t xml:space="preserve">単位目</t>
  </si>
  <si>
    <r>
      <rPr>
        <sz val="12"/>
        <rFont val="DejaVu Sans"/>
        <family val="2"/>
      </rPr>
      <t xml:space="preserve"> 休業日：</t>
    </r>
    <r>
      <rPr>
        <sz val="12"/>
        <rFont val="HGSｺﾞｼｯｸM"/>
        <family val="3"/>
      </rPr>
      <t xml:space="preserve">12/30</t>
    </r>
    <r>
      <rPr>
        <sz val="12"/>
        <rFont val="DejaVu Sans"/>
        <family val="2"/>
      </rPr>
      <t xml:space="preserve">～</t>
    </r>
    <r>
      <rPr>
        <sz val="12"/>
        <rFont val="HGSｺﾞｼｯｸM"/>
        <family val="3"/>
      </rPr>
      <t xml:space="preserve">1/3</t>
    </r>
    <r>
      <rPr>
        <sz val="12"/>
        <rFont val="DejaVu Sans"/>
        <family val="2"/>
      </rPr>
      <t xml:space="preserve">（年末年始）</t>
    </r>
  </si>
  <si>
    <r>
      <rPr>
        <sz val="14"/>
        <rFont val="HGSｺﾞｼｯｸM"/>
        <family val="3"/>
      </rPr>
      <t xml:space="preserve">(6) </t>
    </r>
    <r>
      <rPr>
        <sz val="14"/>
        <rFont val="DejaVu Sans"/>
        <family val="2"/>
      </rPr>
      <t xml:space="preserve">当該サービス提供単位のサービス提供時間 </t>
    </r>
  </si>
  <si>
    <t xml:space="preserve">No</t>
  </si>
  <si>
    <r>
      <rPr>
        <sz val="12"/>
        <rFont val="HGSｺﾞｼｯｸM"/>
        <family val="3"/>
      </rPr>
      <t xml:space="preserve">(7) 
</t>
    </r>
    <r>
      <rPr>
        <sz val="12"/>
        <rFont val="DejaVu Sans"/>
        <family val="2"/>
      </rPr>
      <t xml:space="preserve">職種</t>
    </r>
  </si>
  <si>
    <r>
      <rPr>
        <sz val="12"/>
        <rFont val="HGSｺﾞｼｯｸM"/>
        <family val="3"/>
      </rPr>
      <t xml:space="preserve">(8)
</t>
    </r>
    <r>
      <rPr>
        <sz val="12"/>
        <rFont val="DejaVu Sans"/>
        <family val="2"/>
      </rPr>
      <t xml:space="preserve">勤務
形態</t>
    </r>
  </si>
  <si>
    <r>
      <rPr>
        <sz val="12"/>
        <rFont val="HGSｺﾞｼｯｸM"/>
        <family val="3"/>
      </rPr>
      <t xml:space="preserve">(9)
</t>
    </r>
    <r>
      <rPr>
        <sz val="12"/>
        <rFont val="DejaVu Sans"/>
        <family val="2"/>
      </rPr>
      <t xml:space="preserve">資格</t>
    </r>
  </si>
  <si>
    <r>
      <rPr>
        <sz val="12"/>
        <rFont val="HGSｺﾞｼｯｸM"/>
        <family val="3"/>
      </rPr>
      <t xml:space="preserve">(10) </t>
    </r>
    <r>
      <rPr>
        <sz val="12"/>
        <rFont val="DejaVu Sans"/>
        <family val="2"/>
      </rPr>
      <t xml:space="preserve">氏　名</t>
    </r>
  </si>
  <si>
    <r>
      <rPr>
        <sz val="12"/>
        <rFont val="HGSｺﾞｼｯｸM"/>
        <family val="3"/>
      </rPr>
      <t xml:space="preserve">(11) </t>
    </r>
    <r>
      <rPr>
        <sz val="12"/>
        <rFont val="DejaVu Sans"/>
        <family val="2"/>
      </rPr>
      <t xml:space="preserve">勤 務 時 間 数</t>
    </r>
  </si>
  <si>
    <r>
      <rPr>
        <sz val="10"/>
        <rFont val="HGSｺﾞｼｯｸM"/>
        <family val="3"/>
      </rPr>
      <t xml:space="preserve">(13)
</t>
    </r>
    <r>
      <rPr>
        <sz val="10"/>
        <rFont val="DejaVu Sans"/>
        <family val="2"/>
      </rPr>
      <t xml:space="preserve">週平均
勤務時間
数</t>
    </r>
  </si>
  <si>
    <r>
      <rPr>
        <sz val="12"/>
        <rFont val="HGSｺﾞｼｯｸM"/>
        <family val="3"/>
      </rPr>
      <t xml:space="preserve">(14) </t>
    </r>
    <r>
      <rPr>
        <sz val="12"/>
        <rFont val="DejaVu Sans"/>
        <family val="2"/>
      </rPr>
      <t xml:space="preserve">兼務状況
（兼務先及び兼務する
職務の内容）</t>
    </r>
  </si>
  <si>
    <r>
      <rPr>
        <sz val="12"/>
        <rFont val="HGSｺﾞｼｯｸM"/>
        <family val="3"/>
      </rPr>
      <t xml:space="preserve">1</t>
    </r>
    <r>
      <rPr>
        <sz val="12"/>
        <rFont val="DejaVu Sans"/>
        <family val="2"/>
      </rPr>
      <t xml:space="preserve">週目</t>
    </r>
  </si>
  <si>
    <r>
      <rPr>
        <sz val="12"/>
        <rFont val="HGSｺﾞｼｯｸM"/>
        <family val="3"/>
      </rPr>
      <t xml:space="preserve">2</t>
    </r>
    <r>
      <rPr>
        <sz val="12"/>
        <rFont val="DejaVu Sans"/>
        <family val="2"/>
      </rPr>
      <t xml:space="preserve">週目</t>
    </r>
  </si>
  <si>
    <r>
      <rPr>
        <sz val="12"/>
        <rFont val="HGSｺﾞｼｯｸM"/>
        <family val="3"/>
      </rPr>
      <t xml:space="preserve">3</t>
    </r>
    <r>
      <rPr>
        <sz val="12"/>
        <rFont val="DejaVu Sans"/>
        <family val="2"/>
      </rPr>
      <t xml:space="preserve">週目</t>
    </r>
  </si>
  <si>
    <r>
      <rPr>
        <sz val="12"/>
        <rFont val="HGSｺﾞｼｯｸM"/>
        <family val="3"/>
      </rPr>
      <t xml:space="preserve">4</t>
    </r>
    <r>
      <rPr>
        <sz val="12"/>
        <rFont val="DejaVu Sans"/>
        <family val="2"/>
      </rPr>
      <t xml:space="preserve">週目</t>
    </r>
  </si>
  <si>
    <r>
      <rPr>
        <sz val="12"/>
        <rFont val="HGSｺﾞｼｯｸM"/>
        <family val="3"/>
      </rPr>
      <t xml:space="preserve">5</t>
    </r>
    <r>
      <rPr>
        <sz val="12"/>
        <rFont val="DejaVu Sans"/>
        <family val="2"/>
      </rPr>
      <t xml:space="preserve">週目</t>
    </r>
  </si>
  <si>
    <t xml:space="preserve">A</t>
  </si>
  <si>
    <t xml:space="preserve">認知症対応型サービス事業管理者研修終了</t>
  </si>
  <si>
    <t xml:space="preserve">厚労　太郎</t>
  </si>
  <si>
    <t xml:space="preserve">シフト記号</t>
  </si>
  <si>
    <t xml:space="preserve">a</t>
  </si>
  <si>
    <t xml:space="preserve">休</t>
  </si>
  <si>
    <t xml:space="preserve">管理者</t>
  </si>
  <si>
    <t xml:space="preserve">勤務時間数</t>
  </si>
  <si>
    <t xml:space="preserve">サービス提供時間内
の勤務時間数</t>
  </si>
  <si>
    <t xml:space="preserve">社会福祉士</t>
  </si>
  <si>
    <r>
      <rPr>
        <sz val="12"/>
        <rFont val="DejaVu Sans"/>
        <family val="2"/>
      </rPr>
      <t xml:space="preserve">○○　</t>
    </r>
    <r>
      <rPr>
        <sz val="12"/>
        <rFont val="HGSｺﾞｼｯｸM"/>
        <family val="3"/>
      </rPr>
      <t xml:space="preserve">A</t>
    </r>
    <r>
      <rPr>
        <sz val="12"/>
        <rFont val="DejaVu Sans"/>
        <family val="2"/>
      </rPr>
      <t xml:space="preserve">太</t>
    </r>
  </si>
  <si>
    <t xml:space="preserve">生活相談員</t>
  </si>
  <si>
    <t xml:space="preserve">B</t>
  </si>
  <si>
    <t xml:space="preserve">社会福祉主事任用資格</t>
  </si>
  <si>
    <r>
      <rPr>
        <sz val="12"/>
        <rFont val="DejaVu Sans"/>
        <family val="2"/>
      </rPr>
      <t xml:space="preserve">○○　</t>
    </r>
    <r>
      <rPr>
        <sz val="12"/>
        <rFont val="HGSｺﾞｼｯｸM"/>
        <family val="3"/>
      </rPr>
      <t xml:space="preserve">B</t>
    </r>
    <r>
      <rPr>
        <sz val="12"/>
        <rFont val="DejaVu Sans"/>
        <family val="2"/>
      </rPr>
      <t xml:space="preserve">子</t>
    </r>
  </si>
  <si>
    <t xml:space="preserve">介護職員</t>
  </si>
  <si>
    <t xml:space="preserve">看護師</t>
  </si>
  <si>
    <r>
      <rPr>
        <sz val="12"/>
        <rFont val="DejaVu Sans"/>
        <family val="2"/>
      </rPr>
      <t xml:space="preserve">○○　</t>
    </r>
    <r>
      <rPr>
        <sz val="12"/>
        <rFont val="HGSｺﾞｼｯｸM"/>
        <family val="3"/>
      </rPr>
      <t xml:space="preserve">C</t>
    </r>
    <r>
      <rPr>
        <sz val="12"/>
        <rFont val="DejaVu Sans"/>
        <family val="2"/>
      </rPr>
      <t xml:space="preserve">男</t>
    </r>
  </si>
  <si>
    <t xml:space="preserve">r</t>
  </si>
  <si>
    <t xml:space="preserve">機能訓練指導員、介護職員</t>
  </si>
  <si>
    <t xml:space="preserve">看護職員</t>
  </si>
  <si>
    <t xml:space="preserve">D</t>
  </si>
  <si>
    <t xml:space="preserve">准看護師</t>
  </si>
  <si>
    <r>
      <rPr>
        <sz val="12"/>
        <rFont val="DejaVu Sans"/>
        <family val="2"/>
      </rPr>
      <t xml:space="preserve">○○　</t>
    </r>
    <r>
      <rPr>
        <sz val="12"/>
        <rFont val="HGSｺﾞｼｯｸM"/>
        <family val="3"/>
      </rPr>
      <t xml:space="preserve">D</t>
    </r>
    <r>
      <rPr>
        <sz val="12"/>
        <rFont val="DejaVu Sans"/>
        <family val="2"/>
      </rPr>
      <t xml:space="preserve">美</t>
    </r>
  </si>
  <si>
    <t xml:space="preserve">機能訓練指導員</t>
  </si>
  <si>
    <t xml:space="preserve">ー</t>
  </si>
  <si>
    <t xml:space="preserve">看護職員、機能訓練指導員</t>
  </si>
  <si>
    <t xml:space="preserve">介護福祉士</t>
  </si>
  <si>
    <r>
      <rPr>
        <sz val="12"/>
        <rFont val="DejaVu Sans"/>
        <family val="2"/>
      </rPr>
      <t xml:space="preserve">○○　</t>
    </r>
    <r>
      <rPr>
        <sz val="12"/>
        <rFont val="HGSｺﾞｼｯｸM"/>
        <family val="3"/>
      </rPr>
      <t xml:space="preserve">E</t>
    </r>
    <r>
      <rPr>
        <sz val="12"/>
        <rFont val="DejaVu Sans"/>
        <family val="2"/>
      </rPr>
      <t xml:space="preserve">次</t>
    </r>
  </si>
  <si>
    <r>
      <rPr>
        <sz val="12"/>
        <rFont val="DejaVu Sans"/>
        <family val="2"/>
      </rPr>
      <t xml:space="preserve">○○　</t>
    </r>
    <r>
      <rPr>
        <sz val="12"/>
        <rFont val="HGSｺﾞｼｯｸM"/>
        <family val="3"/>
      </rPr>
      <t xml:space="preserve">F</t>
    </r>
    <r>
      <rPr>
        <sz val="12"/>
        <rFont val="DejaVu Sans"/>
        <family val="2"/>
      </rPr>
      <t xml:space="preserve">子</t>
    </r>
  </si>
  <si>
    <t xml:space="preserve">w</t>
  </si>
  <si>
    <t xml:space="preserve">看護職員、介護職員</t>
  </si>
  <si>
    <r>
      <rPr>
        <sz val="12"/>
        <rFont val="HGSｺﾞｼｯｸM"/>
        <family val="3"/>
      </rPr>
      <t xml:space="preserve">(15) </t>
    </r>
    <r>
      <rPr>
        <sz val="12"/>
        <rFont val="DejaVu Sans"/>
        <family val="2"/>
      </rPr>
      <t xml:space="preserve">サービス提供時間内の勤務延時間数（生活相談員）</t>
    </r>
  </si>
  <si>
    <r>
      <rPr>
        <sz val="12"/>
        <rFont val="HGSｺﾞｼｯｸM"/>
        <family val="3"/>
      </rPr>
      <t xml:space="preserve">(16) </t>
    </r>
    <r>
      <rPr>
        <sz val="12"/>
        <rFont val="DejaVu Sans"/>
        <family val="2"/>
      </rPr>
      <t xml:space="preserve">サービス提供時間内の勤務延時間数（看護職員）</t>
    </r>
  </si>
  <si>
    <r>
      <rPr>
        <sz val="12"/>
        <rFont val="HGSｺﾞｼｯｸM"/>
        <family val="3"/>
      </rPr>
      <t xml:space="preserve">(17) </t>
    </r>
    <r>
      <rPr>
        <sz val="12"/>
        <rFont val="DejaVu Sans"/>
        <family val="2"/>
      </rPr>
      <t xml:space="preserve">サービス提供時間内の勤務延時間数（介護職員）</t>
    </r>
  </si>
  <si>
    <r>
      <rPr>
        <sz val="12"/>
        <rFont val="HGSｺﾞｼｯｸM"/>
        <family val="3"/>
      </rPr>
      <t xml:space="preserve">(18) </t>
    </r>
    <r>
      <rPr>
        <sz val="12"/>
        <rFont val="DejaVu Sans"/>
        <family val="2"/>
      </rPr>
      <t xml:space="preserve">利用者数　　　</t>
    </r>
  </si>
  <si>
    <r>
      <rPr>
        <sz val="12"/>
        <rFont val="HGSｺﾞｼｯｸM"/>
        <family val="3"/>
      </rPr>
      <t xml:space="preserve">(19) </t>
    </r>
    <r>
      <rPr>
        <sz val="12"/>
        <rFont val="DejaVu Sans"/>
        <family val="2"/>
      </rPr>
      <t xml:space="preserve">サービス提供時間（平均提供時間）</t>
    </r>
  </si>
  <si>
    <r>
      <rPr>
        <sz val="12"/>
        <rFont val="HGSｺﾞｼｯｸM"/>
        <family val="3"/>
      </rPr>
      <t xml:space="preserve">(20) 1</t>
    </r>
    <r>
      <rPr>
        <sz val="12"/>
        <rFont val="DejaVu Sans"/>
        <family val="2"/>
      </rPr>
      <t xml:space="preserve">日の職種別人員内訳</t>
    </r>
  </si>
  <si>
    <t xml:space="preserve">≪要 提出≫</t>
  </si>
  <si>
    <t xml:space="preserve">■シフト記号表（勤務時間帯）</t>
  </si>
  <si>
    <r>
      <rPr>
        <sz val="11"/>
        <color rgb="FFFF0000"/>
        <rFont val="游ゴシック"/>
        <family val="2"/>
      </rPr>
      <t xml:space="preserve">※24</t>
    </r>
    <r>
      <rPr>
        <sz val="11"/>
        <color rgb="FFFF0000"/>
        <rFont val="DejaVu Sans"/>
        <family val="2"/>
      </rPr>
      <t xml:space="preserve">時間表記</t>
    </r>
  </si>
  <si>
    <r>
      <rPr>
        <sz val="11"/>
        <color rgb="FFFF0000"/>
        <rFont val="DejaVu Sans"/>
        <family val="2"/>
      </rPr>
      <t xml:space="preserve">休憩時間</t>
    </r>
    <r>
      <rPr>
        <sz val="11"/>
        <color rgb="FFFF0000"/>
        <rFont val="游ゴシック"/>
        <family val="2"/>
      </rPr>
      <t xml:space="preserve">1</t>
    </r>
    <r>
      <rPr>
        <sz val="11"/>
        <color rgb="FFFF0000"/>
        <rFont val="DejaVu Sans"/>
        <family val="2"/>
      </rPr>
      <t xml:space="preserve">時間は「</t>
    </r>
    <r>
      <rPr>
        <sz val="11"/>
        <color rgb="FFFF0000"/>
        <rFont val="游ゴシック"/>
        <family val="2"/>
      </rPr>
      <t xml:space="preserve">1:00</t>
    </r>
    <r>
      <rPr>
        <sz val="11"/>
        <color rgb="FFFF0000"/>
        <rFont val="DejaVu Sans"/>
        <family val="2"/>
      </rPr>
      <t xml:space="preserve">」、休憩時間</t>
    </r>
    <r>
      <rPr>
        <sz val="11"/>
        <color rgb="FFFF0000"/>
        <rFont val="游ゴシック"/>
        <family val="2"/>
      </rPr>
      <t xml:space="preserve">45</t>
    </r>
    <r>
      <rPr>
        <sz val="11"/>
        <color rgb="FFFF0000"/>
        <rFont val="DejaVu Sans"/>
        <family val="2"/>
      </rPr>
      <t xml:space="preserve">分は「</t>
    </r>
    <r>
      <rPr>
        <sz val="11"/>
        <color rgb="FFFF0000"/>
        <rFont val="游ゴシック"/>
        <family val="2"/>
      </rPr>
      <t xml:space="preserve">00:45</t>
    </r>
    <r>
      <rPr>
        <sz val="11"/>
        <color rgb="FFFF0000"/>
        <rFont val="DejaVu Sans"/>
        <family val="2"/>
      </rPr>
      <t xml:space="preserve">」と入力してください。</t>
    </r>
  </si>
  <si>
    <t xml:space="preserve">勤務時間</t>
  </si>
  <si>
    <t xml:space="preserve">サービス提供時間</t>
  </si>
  <si>
    <t xml:space="preserve">サービス提供時間内の勤務時間</t>
  </si>
  <si>
    <t xml:space="preserve">（記号の意味）</t>
  </si>
  <si>
    <t xml:space="preserve">記号</t>
  </si>
  <si>
    <t xml:space="preserve">始業時間</t>
  </si>
  <si>
    <t xml:space="preserve">終業時間</t>
  </si>
  <si>
    <t xml:space="preserve">うち、休憩時間</t>
  </si>
  <si>
    <t xml:space="preserve">開始</t>
  </si>
  <si>
    <t xml:space="preserve">終了</t>
  </si>
  <si>
    <t xml:space="preserve">休：休暇</t>
  </si>
  <si>
    <t xml:space="preserve">：</t>
  </si>
  <si>
    <t xml:space="preserve">-</t>
  </si>
  <si>
    <t xml:space="preserve">（</t>
  </si>
  <si>
    <t xml:space="preserve">出：出張</t>
  </si>
  <si>
    <t xml:space="preserve">出</t>
  </si>
  <si>
    <t xml:space="preserve">研：研修</t>
  </si>
  <si>
    <t xml:space="preserve">研</t>
  </si>
  <si>
    <t xml:space="preserve">b</t>
  </si>
  <si>
    <t xml:space="preserve">c</t>
  </si>
  <si>
    <t xml:space="preserve">d</t>
  </si>
  <si>
    <t xml:space="preserve">e</t>
  </si>
  <si>
    <t xml:space="preserve">f</t>
  </si>
  <si>
    <t xml:space="preserve">g</t>
  </si>
  <si>
    <t xml:space="preserve">h</t>
  </si>
  <si>
    <t xml:space="preserve">i</t>
  </si>
  <si>
    <t xml:space="preserve">j</t>
  </si>
  <si>
    <t xml:space="preserve">k</t>
  </si>
  <si>
    <t xml:space="preserve">l</t>
  </si>
  <si>
    <t xml:space="preserve">m</t>
  </si>
  <si>
    <t xml:space="preserve">n</t>
  </si>
  <si>
    <t xml:space="preserve">o</t>
  </si>
  <si>
    <t xml:space="preserve">p</t>
  </si>
  <si>
    <t xml:space="preserve">q</t>
  </si>
  <si>
    <t xml:space="preserve">s</t>
  </si>
  <si>
    <t xml:space="preserve">t</t>
  </si>
  <si>
    <t xml:space="preserve">u</t>
  </si>
  <si>
    <t xml:space="preserve">v</t>
  </si>
  <si>
    <t xml:space="preserve">x</t>
  </si>
  <si>
    <t xml:space="preserve">y</t>
  </si>
  <si>
    <t xml:space="preserve">z</t>
  </si>
  <si>
    <r>
      <rPr>
        <sz val="11"/>
        <color rgb="FF000000"/>
        <rFont val="DejaVu Sans"/>
        <family val="2"/>
      </rPr>
      <t xml:space="preserve">早退</t>
    </r>
    <r>
      <rPr>
        <sz val="11"/>
        <color rgb="FF000000"/>
        <rFont val="游ゴシック"/>
        <family val="2"/>
      </rPr>
      <t xml:space="preserve">(1)</t>
    </r>
  </si>
  <si>
    <t xml:space="preserve">実績で早退者がいた場合に使用</t>
  </si>
  <si>
    <r>
      <rPr>
        <sz val="11"/>
        <color rgb="FF000000"/>
        <rFont val="DejaVu Sans"/>
        <family val="2"/>
      </rPr>
      <t xml:space="preserve">早退</t>
    </r>
    <r>
      <rPr>
        <sz val="11"/>
        <color rgb="FF000000"/>
        <rFont val="游ゴシック"/>
        <family val="2"/>
      </rPr>
      <t xml:space="preserve">(2)</t>
    </r>
  </si>
  <si>
    <t xml:space="preserve">az</t>
  </si>
  <si>
    <t xml:space="preserve">≪提出不要≫</t>
  </si>
  <si>
    <t xml:space="preserve">従業者の勤務の体制及び勤務形態一覧表　記入方法　（地域密着型通所介護）</t>
  </si>
  <si>
    <t xml:space="preserve">・・・直接入力する必要がある箇所です。</t>
  </si>
  <si>
    <t xml:space="preserve">下記の記入方法に従って、入力してください。</t>
  </si>
  <si>
    <t xml:space="preserve">・・・プルダウンから選択して入力する必要がある箇所です。</t>
  </si>
  <si>
    <t xml:space="preserve">　なお、「従業者の勤務の体制及び勤務形態一覧表」に「シフト記号表（勤務時間帯）」も必ず添付して提出してください。</t>
  </si>
  <si>
    <t xml:space="preserve">　・最初に「年月欄」「サービス種別」「事業所名」を入力してください。</t>
  </si>
  <si>
    <r>
      <rPr>
        <sz val="12"/>
        <rFont val="DejaVu Sans"/>
        <family val="2"/>
      </rPr>
      <t xml:space="preserve">　</t>
    </r>
    <r>
      <rPr>
        <sz val="12"/>
        <rFont val="HGSｺﾞｼｯｸM"/>
        <family val="3"/>
      </rPr>
      <t xml:space="preserve">(1) </t>
    </r>
    <r>
      <rPr>
        <sz val="12"/>
        <rFont val="DejaVu Sans"/>
        <family val="2"/>
      </rPr>
      <t xml:space="preserve">「計画」・「実績」のいずれかを選択してください。</t>
    </r>
  </si>
  <si>
    <t xml:space="preserve">　　  指定基準の確認に際しては、「計画」を選択し、４週分の勤務時間を入力してください。</t>
  </si>
  <si>
    <t xml:space="preserve">　　  実績を表す場合は、「実績」を選択し、暦月分で勤務時間を入力してください。</t>
  </si>
  <si>
    <r>
      <rPr>
        <sz val="12"/>
        <rFont val="DejaVu Sans"/>
        <family val="2"/>
      </rPr>
      <t xml:space="preserve">　</t>
    </r>
    <r>
      <rPr>
        <sz val="12"/>
        <rFont val="HGSｺﾞｼｯｸM"/>
        <family val="3"/>
      </rPr>
      <t xml:space="preserve">(2) </t>
    </r>
    <r>
      <rPr>
        <sz val="12"/>
        <rFont val="DejaVu Sans"/>
        <family val="2"/>
      </rPr>
      <t xml:space="preserve">事業所の営業日及びサービス提供時間を入力してください。（サービス提供時間には送迎時間は含まれません。）</t>
    </r>
  </si>
  <si>
    <r>
      <rPr>
        <sz val="12"/>
        <rFont val="DejaVu Sans"/>
        <family val="2"/>
      </rPr>
      <t xml:space="preserve">　</t>
    </r>
    <r>
      <rPr>
        <sz val="12"/>
        <rFont val="HGSｺﾞｼｯｸM"/>
        <family val="3"/>
      </rPr>
      <t xml:space="preserve">(3) </t>
    </r>
    <r>
      <rPr>
        <sz val="12"/>
        <rFont val="DejaVu Sans"/>
        <family val="2"/>
      </rPr>
      <t xml:space="preserve">事業所における常勤の従業者が勤務すべき時間数を入力してください。</t>
    </r>
  </si>
  <si>
    <r>
      <rPr>
        <sz val="12"/>
        <rFont val="DejaVu Sans"/>
        <family val="2"/>
      </rPr>
      <t xml:space="preserve">　</t>
    </r>
    <r>
      <rPr>
        <sz val="12"/>
        <rFont val="HGSｺﾞｼｯｸM"/>
        <family val="3"/>
      </rPr>
      <t xml:space="preserve">(4) </t>
    </r>
    <r>
      <rPr>
        <sz val="12"/>
        <rFont val="DejaVu Sans"/>
        <family val="2"/>
      </rPr>
      <t xml:space="preserve">利用定員数を入力してください。</t>
    </r>
  </si>
  <si>
    <r>
      <rPr>
        <sz val="12"/>
        <rFont val="DejaVu Sans"/>
        <family val="2"/>
      </rPr>
      <t xml:space="preserve">　</t>
    </r>
    <r>
      <rPr>
        <sz val="12"/>
        <rFont val="HGSｺﾞｼｯｸM"/>
        <family val="3"/>
      </rPr>
      <t xml:space="preserve">(5) </t>
    </r>
    <r>
      <rPr>
        <sz val="12"/>
        <rFont val="DejaVu Sans"/>
        <family val="2"/>
      </rPr>
      <t xml:space="preserve">事業所全体のサービス提供単位数及び、本シートに記入する単位目を入力してください。</t>
    </r>
  </si>
  <si>
    <r>
      <rPr>
        <sz val="12"/>
        <rFont val="DejaVu Sans"/>
        <family val="2"/>
      </rPr>
      <t xml:space="preserve">　</t>
    </r>
    <r>
      <rPr>
        <sz val="12"/>
        <rFont val="HGSｺﾞｼｯｸM"/>
        <family val="3"/>
      </rPr>
      <t xml:space="preserve">(6) </t>
    </r>
    <r>
      <rPr>
        <sz val="12"/>
        <rFont val="DejaVu Sans"/>
        <family val="2"/>
      </rPr>
      <t xml:space="preserve">当該サービス提供単位のサービス提供時間を入力してください。（送迎時間は含まれません。）</t>
    </r>
  </si>
  <si>
    <r>
      <rPr>
        <sz val="12"/>
        <rFont val="DejaVu Sans"/>
        <family val="2"/>
      </rPr>
      <t xml:space="preserve">　</t>
    </r>
    <r>
      <rPr>
        <sz val="12"/>
        <rFont val="HGSｺﾞｼｯｸM"/>
        <family val="3"/>
      </rPr>
      <t xml:space="preserve">(7) </t>
    </r>
    <r>
      <rPr>
        <sz val="12"/>
        <rFont val="DejaVu Sans"/>
        <family val="2"/>
      </rPr>
      <t xml:space="preserve">従業者の職種について、下記のうち該当する職種をプルダウンより選択してください。</t>
    </r>
  </si>
  <si>
    <t xml:space="preserve"> 　　 記入の順序は、職種ごとにまとめてください。</t>
  </si>
  <si>
    <t xml:space="preserve">職種名</t>
  </si>
  <si>
    <r>
      <rPr>
        <sz val="12"/>
        <rFont val="DejaVu Sans"/>
        <family val="2"/>
      </rPr>
      <t xml:space="preserve">　</t>
    </r>
    <r>
      <rPr>
        <sz val="12"/>
        <rFont val="HGSｺﾞｼｯｸM"/>
        <family val="3"/>
      </rPr>
      <t xml:space="preserve">(8) </t>
    </r>
    <r>
      <rPr>
        <sz val="12"/>
        <rFont val="DejaVu Sans"/>
        <family val="2"/>
      </rPr>
      <t xml:space="preserve">従業者の勤務形態について、下記のうち該当する区分の記号をプルダウンより選択してください。</t>
    </r>
  </si>
  <si>
    <t xml:space="preserve"> 　　 記入の順序は、各職種の中で勤務形態の区分ごとにまとめてください。</t>
  </si>
  <si>
    <t xml:space="preserve">区分</t>
  </si>
  <si>
    <t xml:space="preserve">常勤で専従</t>
  </si>
  <si>
    <t xml:space="preserve">常勤で兼務</t>
  </si>
  <si>
    <t xml:space="preserve">C</t>
  </si>
  <si>
    <t xml:space="preserve">非常勤で専従</t>
  </si>
  <si>
    <t xml:space="preserve">非常勤で兼務</t>
  </si>
  <si>
    <t xml:space="preserve">（注）常勤・非常勤の区分について</t>
  </si>
  <si>
    <r>
      <rPr>
        <sz val="12"/>
        <rFont val="DejaVu Sans"/>
        <family val="2"/>
      </rPr>
      <t xml:space="preserve">　　　当該事業所における勤務時間が、当該事業所において定められている常勤の従業者が勤務すべき時間数に達していることをいいます。</t>
    </r>
    <r>
      <rPr>
        <u val="single"/>
        <sz val="12"/>
        <rFont val="DejaVu Sans"/>
        <family val="2"/>
      </rPr>
      <t xml:space="preserve">雇用の形態は考慮しません</t>
    </r>
    <r>
      <rPr>
        <sz val="12"/>
        <rFont val="DejaVu Sans"/>
        <family val="2"/>
      </rPr>
      <t xml:space="preserve">。</t>
    </r>
  </si>
  <si>
    <r>
      <rPr>
        <sz val="12"/>
        <rFont val="DejaVu Sans"/>
        <family val="2"/>
      </rPr>
      <t xml:space="preserve">　　（例えば、常勤者は週に</t>
    </r>
    <r>
      <rPr>
        <sz val="12"/>
        <rFont val="HGSｺﾞｼｯｸM"/>
        <family val="3"/>
      </rPr>
      <t xml:space="preserve">40</t>
    </r>
    <r>
      <rPr>
        <sz val="12"/>
        <rFont val="DejaVu Sans"/>
        <family val="2"/>
      </rPr>
      <t xml:space="preserve">時間勤務することとされた事業所であれば、非正規雇用であっても、週</t>
    </r>
    <r>
      <rPr>
        <sz val="12"/>
        <rFont val="HGSｺﾞｼｯｸM"/>
        <family val="3"/>
      </rPr>
      <t xml:space="preserve">40</t>
    </r>
    <r>
      <rPr>
        <sz val="12"/>
        <rFont val="DejaVu Sans"/>
        <family val="2"/>
      </rPr>
      <t xml:space="preserve">時間勤務する従業者は常勤扱いとなります。）</t>
    </r>
  </si>
  <si>
    <r>
      <rPr>
        <sz val="12"/>
        <rFont val="DejaVu Sans"/>
        <family val="2"/>
      </rPr>
      <t xml:space="preserve">　</t>
    </r>
    <r>
      <rPr>
        <sz val="12"/>
        <rFont val="HGSｺﾞｼｯｸM"/>
        <family val="3"/>
      </rPr>
      <t xml:space="preserve">(9) </t>
    </r>
    <r>
      <rPr>
        <sz val="12"/>
        <rFont val="DejaVu Sans"/>
        <family val="2"/>
      </rPr>
      <t xml:space="preserve">従業者の保有する資格について、該当する資格名称をプルダウンより選択してください。</t>
    </r>
  </si>
  <si>
    <t xml:space="preserve"> 　　 保有資格を全て記入するのではなく、人員基準上、求められる資格等を入力してください。</t>
  </si>
  <si>
    <r>
      <rPr>
        <b val="true"/>
        <sz val="12"/>
        <rFont val="DejaVu Sans"/>
        <family val="2"/>
      </rPr>
      <t xml:space="preserve">       ※選択した資格及び研修に関して、</t>
    </r>
    <r>
      <rPr>
        <b val="true"/>
        <u val="single"/>
        <sz val="12"/>
        <rFont val="DejaVu Sans"/>
        <family val="2"/>
      </rPr>
      <t xml:space="preserve">必要に応じて、資格証又は研修修了証等の写しを添付資料として提出</t>
    </r>
    <r>
      <rPr>
        <b val="true"/>
        <sz val="12"/>
        <rFont val="DejaVu Sans"/>
        <family val="2"/>
      </rPr>
      <t xml:space="preserve">してください。</t>
    </r>
  </si>
  <si>
    <r>
      <rPr>
        <sz val="12"/>
        <rFont val="DejaVu Sans"/>
        <family val="2"/>
      </rPr>
      <t xml:space="preserve">　</t>
    </r>
    <r>
      <rPr>
        <sz val="12"/>
        <rFont val="HGSｺﾞｼｯｸM"/>
        <family val="3"/>
      </rPr>
      <t xml:space="preserve">(10) </t>
    </r>
    <r>
      <rPr>
        <sz val="12"/>
        <rFont val="DejaVu Sans"/>
        <family val="2"/>
      </rPr>
      <t xml:space="preserve">従業者の氏名を記入してください。</t>
    </r>
  </si>
  <si>
    <r>
      <rPr>
        <sz val="12"/>
        <rFont val="DejaVu Sans"/>
        <family val="2"/>
      </rPr>
      <t xml:space="preserve">　</t>
    </r>
    <r>
      <rPr>
        <sz val="12"/>
        <rFont val="HGSｺﾞｼｯｸM"/>
        <family val="3"/>
      </rPr>
      <t xml:space="preserve">(11) </t>
    </r>
    <r>
      <rPr>
        <sz val="12"/>
        <rFont val="DejaVu Sans"/>
        <family val="2"/>
      </rPr>
      <t xml:space="preserve">申請する事業に係る従業者（管理者を含む。）の</t>
    </r>
    <r>
      <rPr>
        <sz val="12"/>
        <rFont val="HGSｺﾞｼｯｸM"/>
        <family val="3"/>
      </rPr>
      <t xml:space="preserve">1</t>
    </r>
    <r>
      <rPr>
        <sz val="12"/>
        <rFont val="DejaVu Sans"/>
        <family val="2"/>
      </rPr>
      <t xml:space="preserve">ヶ月分の勤務時間数を入力してください。（別シートの「シフト記号表」を作成し、シフト記号を選択してください。）</t>
    </r>
  </si>
  <si>
    <r>
      <rPr>
        <sz val="12"/>
        <rFont val="DejaVu Sans"/>
        <family val="2"/>
      </rPr>
      <t xml:space="preserve">　　  ※指定基準の確認に際しては、</t>
    </r>
    <r>
      <rPr>
        <sz val="12"/>
        <rFont val="HGSｺﾞｼｯｸM"/>
        <family val="3"/>
      </rPr>
      <t xml:space="preserve">4</t>
    </r>
    <r>
      <rPr>
        <sz val="12"/>
        <rFont val="DejaVu Sans"/>
        <family val="2"/>
      </rPr>
      <t xml:space="preserve">週分の入力で可とします。実績を表す場合には、暦月で入力ください。</t>
    </r>
  </si>
  <si>
    <r>
      <rPr>
        <sz val="12"/>
        <rFont val="DejaVu Sans"/>
        <family val="2"/>
      </rPr>
      <t xml:space="preserve">　</t>
    </r>
    <r>
      <rPr>
        <sz val="12"/>
        <rFont val="HGSｺﾞｼｯｸM"/>
        <family val="3"/>
      </rPr>
      <t xml:space="preserve">(12) </t>
    </r>
    <r>
      <rPr>
        <sz val="12"/>
        <rFont val="DejaVu Sans"/>
        <family val="2"/>
      </rPr>
      <t xml:space="preserve">従業者ごとに、合計勤務時間数が自動計算されますので、誤りがないか確認してください。</t>
    </r>
  </si>
  <si>
    <t xml:space="preserve"> 　　 ※入力することができる勤務時間数は、当該事業所において常勤の従業者が勤務すべき勤務時間数を上限とします。</t>
  </si>
  <si>
    <r>
      <rPr>
        <sz val="12"/>
        <rFont val="DejaVu Sans"/>
        <family val="2"/>
      </rPr>
      <t xml:space="preserve">　</t>
    </r>
    <r>
      <rPr>
        <sz val="12"/>
        <rFont val="HGSｺﾞｼｯｸM"/>
        <family val="3"/>
      </rPr>
      <t xml:space="preserve">(13) </t>
    </r>
    <r>
      <rPr>
        <sz val="12"/>
        <rFont val="DejaVu Sans"/>
        <family val="2"/>
      </rPr>
      <t xml:space="preserve">従業者ごとに、週平均の勤務時間数が自動計算されますので、誤りがないか確認してください。</t>
    </r>
  </si>
  <si>
    <r>
      <rPr>
        <sz val="12"/>
        <rFont val="DejaVu Sans"/>
        <family val="2"/>
      </rPr>
      <t xml:space="preserve">　</t>
    </r>
    <r>
      <rPr>
        <sz val="12"/>
        <rFont val="HGSｺﾞｼｯｸM"/>
        <family val="3"/>
      </rPr>
      <t xml:space="preserve">(14) </t>
    </r>
    <r>
      <rPr>
        <sz val="12"/>
        <rFont val="DejaVu Sans"/>
        <family val="2"/>
      </rPr>
      <t xml:space="preserve">申請する事業所以外の事業所・施設との兼務がある場合は、兼務先の事業所・施設の名称及び兼務する職務の内容について記入してください。</t>
    </r>
  </si>
  <si>
    <t xml:space="preserve">　　　 同一事業所内の兼務についても兼務する職務の内容を記入してください。</t>
  </si>
  <si>
    <r>
      <rPr>
        <sz val="12"/>
        <rFont val="DejaVu Sans"/>
        <family val="2"/>
      </rPr>
      <t xml:space="preserve">　</t>
    </r>
    <r>
      <rPr>
        <sz val="12"/>
        <rFont val="HGSｺﾞｼｯｸM"/>
        <family val="3"/>
      </rPr>
      <t xml:space="preserve">(15) </t>
    </r>
    <r>
      <rPr>
        <sz val="12"/>
        <rFont val="DejaVu Sans"/>
        <family val="2"/>
      </rPr>
      <t xml:space="preserve">生活相談員がサービス提供時間内に勤務する時間数の合計（勤務延時間数）が自動計算されますので、誤りがないか確認してください。</t>
    </r>
  </si>
  <si>
    <r>
      <rPr>
        <sz val="12"/>
        <rFont val="DejaVu Sans"/>
        <family val="2"/>
      </rPr>
      <t xml:space="preserve">　</t>
    </r>
    <r>
      <rPr>
        <sz val="12"/>
        <rFont val="HGSｺﾞｼｯｸM"/>
        <family val="3"/>
      </rPr>
      <t xml:space="preserve">(16) </t>
    </r>
    <r>
      <rPr>
        <sz val="12"/>
        <rFont val="DejaVu Sans"/>
        <family val="2"/>
      </rPr>
      <t xml:space="preserve">看護職員がサービス提供時間内に勤務する時間数の合計（勤務延時間数）が自動計算されますので、誤りがないか確認してください。</t>
    </r>
  </si>
  <si>
    <r>
      <rPr>
        <sz val="12"/>
        <rFont val="DejaVu Sans"/>
        <family val="2"/>
      </rPr>
      <t xml:space="preserve">　</t>
    </r>
    <r>
      <rPr>
        <sz val="12"/>
        <rFont val="HGSｺﾞｼｯｸM"/>
        <family val="3"/>
      </rPr>
      <t xml:space="preserve">(17) </t>
    </r>
    <r>
      <rPr>
        <sz val="12"/>
        <rFont val="DejaVu Sans"/>
        <family val="2"/>
      </rPr>
      <t xml:space="preserve">介護職員がサービス提供時間内に勤務する時間数の合計（勤務延時間数）が自動計算されますので、誤りがないか確認してください。</t>
    </r>
  </si>
  <si>
    <r>
      <rPr>
        <sz val="12"/>
        <rFont val="DejaVu Sans"/>
        <family val="2"/>
      </rPr>
      <t xml:space="preserve">　</t>
    </r>
    <r>
      <rPr>
        <sz val="12"/>
        <rFont val="HGSｺﾞｼｯｸM"/>
        <family val="3"/>
      </rPr>
      <t xml:space="preserve">(18) </t>
    </r>
    <r>
      <rPr>
        <sz val="12"/>
        <rFont val="DejaVu Sans"/>
        <family val="2"/>
      </rPr>
      <t xml:space="preserve">利用者数は、単位ごとの利用者の実人数（計画の場合は定員数）を入力してください。</t>
    </r>
  </si>
  <si>
    <r>
      <rPr>
        <sz val="12"/>
        <rFont val="DejaVu Sans"/>
        <family val="2"/>
      </rPr>
      <t xml:space="preserve">　</t>
    </r>
    <r>
      <rPr>
        <sz val="12"/>
        <rFont val="HGSｺﾞｼｯｸM"/>
        <family val="3"/>
      </rPr>
      <t xml:space="preserve">(19) </t>
    </r>
    <r>
      <rPr>
        <sz val="12"/>
        <rFont val="DejaVu Sans"/>
        <family val="2"/>
      </rPr>
      <t xml:space="preserve">サービス提供時間（平均提供時間）を入力してください。（平均提供時間＝利用者ごとの提供時間数の合計を利用者数で除して得た数）</t>
    </r>
  </si>
  <si>
    <r>
      <rPr>
        <sz val="12"/>
        <rFont val="DejaVu Sans"/>
        <family val="2"/>
      </rPr>
      <t xml:space="preserve">　</t>
    </r>
    <r>
      <rPr>
        <sz val="12"/>
        <rFont val="HGSｺﾞｼｯｸM"/>
        <family val="3"/>
      </rPr>
      <t xml:space="preserve">(20) 1</t>
    </r>
    <r>
      <rPr>
        <sz val="12"/>
        <rFont val="DejaVu Sans"/>
        <family val="2"/>
      </rPr>
      <t xml:space="preserve">日の職種別人員内訳が自動カウントされますので、誤りがないか確認してください。職種を追加したい場合は、機能訓練指導員の下に１種追加可能です。</t>
    </r>
  </si>
  <si>
    <t xml:space="preserve">１．サービス種別</t>
  </si>
  <si>
    <t xml:space="preserve">サービス種別</t>
  </si>
  <si>
    <t xml:space="preserve">介護予防認知症対応型通所介護</t>
  </si>
  <si>
    <t xml:space="preserve">認知症対応型通所介護・介護予防認知症対応型通所介護</t>
  </si>
  <si>
    <t xml:space="preserve">２．職種名・資格名称</t>
  </si>
  <si>
    <t xml:space="preserve">資格</t>
  </si>
  <si>
    <t xml:space="preserve">理学療法士</t>
  </si>
  <si>
    <t xml:space="preserve">作業療法士</t>
  </si>
  <si>
    <t xml:space="preserve">精神保健福祉士</t>
  </si>
  <si>
    <t xml:space="preserve">言語聴覚士</t>
  </si>
  <si>
    <t xml:space="preserve">柔道整復師</t>
  </si>
  <si>
    <t xml:space="preserve">あん摩マッサージ指圧師</t>
  </si>
  <si>
    <t xml:space="preserve">はり師</t>
  </si>
  <si>
    <t xml:space="preserve">きゅう師</t>
  </si>
  <si>
    <t xml:space="preserve">【自治体の皆様へ】</t>
  </si>
  <si>
    <r>
      <rPr>
        <sz val="11"/>
        <color rgb="FF000000"/>
        <rFont val="游ゴシック"/>
        <family val="2"/>
      </rPr>
      <t xml:space="preserve">※ INDIRECT</t>
    </r>
    <r>
      <rPr>
        <sz val="11"/>
        <color rgb="FF000000"/>
        <rFont val="DejaVu Sans"/>
        <family val="2"/>
      </rPr>
      <t xml:space="preserve">関数使用のため、以下のとおりセルに「名前の定義」をしています。</t>
    </r>
  </si>
  <si>
    <r>
      <rPr>
        <sz val="11"/>
        <color rgb="FF000000"/>
        <rFont val="DejaVu Sans"/>
        <family val="2"/>
      </rPr>
      <t xml:space="preserve">　</t>
    </r>
    <r>
      <rPr>
        <sz val="11"/>
        <color rgb="FF000000"/>
        <rFont val="游ゴシック"/>
        <family val="2"/>
      </rPr>
      <t xml:space="preserve">C12</t>
    </r>
    <r>
      <rPr>
        <sz val="11"/>
        <color rgb="FF000000"/>
        <rFont val="DejaVu Sans"/>
        <family val="2"/>
      </rPr>
      <t xml:space="preserve">～</t>
    </r>
    <r>
      <rPr>
        <sz val="11"/>
        <color rgb="FF000000"/>
        <rFont val="游ゴシック"/>
        <family val="2"/>
      </rPr>
      <t xml:space="preserve">L12</t>
    </r>
    <r>
      <rPr>
        <sz val="11"/>
        <color rgb="FF000000"/>
        <rFont val="DejaVu Sans"/>
        <family val="2"/>
      </rPr>
      <t xml:space="preserve">・・・「職種」</t>
    </r>
  </si>
  <si>
    <r>
      <rPr>
        <sz val="11"/>
        <color rgb="FF000000"/>
        <rFont val="DejaVu Sans"/>
        <family val="2"/>
      </rPr>
      <t xml:space="preserve">　</t>
    </r>
    <r>
      <rPr>
        <sz val="11"/>
        <color rgb="FF000000"/>
        <rFont val="游ゴシック"/>
        <family val="2"/>
      </rPr>
      <t xml:space="preserve">C</t>
    </r>
    <r>
      <rPr>
        <sz val="11"/>
        <color rgb="FF000000"/>
        <rFont val="DejaVu Sans"/>
        <family val="2"/>
      </rPr>
      <t xml:space="preserve">列・・・「管理者」</t>
    </r>
  </si>
  <si>
    <r>
      <rPr>
        <sz val="11"/>
        <color rgb="FF000000"/>
        <rFont val="DejaVu Sans"/>
        <family val="2"/>
      </rPr>
      <t xml:space="preserve">　</t>
    </r>
    <r>
      <rPr>
        <sz val="11"/>
        <color rgb="FF000000"/>
        <rFont val="游ゴシック"/>
        <family val="2"/>
      </rPr>
      <t xml:space="preserve">D</t>
    </r>
    <r>
      <rPr>
        <sz val="11"/>
        <color rgb="FF000000"/>
        <rFont val="DejaVu Sans"/>
        <family val="2"/>
      </rPr>
      <t xml:space="preserve">列・・・「生活相談員」</t>
    </r>
  </si>
  <si>
    <r>
      <rPr>
        <sz val="11"/>
        <color rgb="FF000000"/>
        <rFont val="DejaVu Sans"/>
        <family val="2"/>
      </rPr>
      <t xml:space="preserve">　</t>
    </r>
    <r>
      <rPr>
        <sz val="11"/>
        <color rgb="FF000000"/>
        <rFont val="游ゴシック"/>
        <family val="2"/>
      </rPr>
      <t xml:space="preserve">E</t>
    </r>
    <r>
      <rPr>
        <sz val="11"/>
        <color rgb="FF000000"/>
        <rFont val="DejaVu Sans"/>
        <family val="2"/>
      </rPr>
      <t xml:space="preserve">列・・・「看護職員」</t>
    </r>
  </si>
  <si>
    <r>
      <rPr>
        <sz val="11"/>
        <color rgb="FF000000"/>
        <rFont val="DejaVu Sans"/>
        <family val="2"/>
      </rPr>
      <t xml:space="preserve">　</t>
    </r>
    <r>
      <rPr>
        <sz val="11"/>
        <color rgb="FF000000"/>
        <rFont val="游ゴシック"/>
        <family val="2"/>
      </rPr>
      <t xml:space="preserve">F</t>
    </r>
    <r>
      <rPr>
        <sz val="11"/>
        <color rgb="FF000000"/>
        <rFont val="DejaVu Sans"/>
        <family val="2"/>
      </rPr>
      <t xml:space="preserve">列・・・「介護職員」</t>
    </r>
  </si>
  <si>
    <r>
      <rPr>
        <sz val="11"/>
        <color rgb="FF000000"/>
        <rFont val="DejaVu Sans"/>
        <family val="2"/>
      </rPr>
      <t xml:space="preserve">　</t>
    </r>
    <r>
      <rPr>
        <sz val="11"/>
        <color rgb="FF000000"/>
        <rFont val="游ゴシック"/>
        <family val="2"/>
      </rPr>
      <t xml:space="preserve">G</t>
    </r>
    <r>
      <rPr>
        <sz val="11"/>
        <color rgb="FF000000"/>
        <rFont val="DejaVu Sans"/>
        <family val="2"/>
      </rPr>
      <t xml:space="preserve">列・・・「機能訓練指導員」</t>
    </r>
  </si>
  <si>
    <t xml:space="preserve">※自治体の条例により定められた資格等、自治体独自の資格を追加する必要がある場合は、上表の空欄に資格名称を追加してください。</t>
  </si>
  <si>
    <t xml:space="preserve">　行が足りない場合は、適宜追加してください。</t>
  </si>
  <si>
    <r>
      <rPr>
        <sz val="11"/>
        <color rgb="FF000000"/>
        <rFont val="DejaVu Sans"/>
        <family val="2"/>
      </rPr>
      <t xml:space="preserve">※職種を追加したい場合は、</t>
    </r>
    <r>
      <rPr>
        <sz val="11"/>
        <color rgb="FF000000"/>
        <rFont val="游ゴシック"/>
        <family val="2"/>
      </rPr>
      <t xml:space="preserve">12</t>
    </r>
    <r>
      <rPr>
        <sz val="11"/>
        <color rgb="FF000000"/>
        <rFont val="DejaVu Sans"/>
        <family val="2"/>
      </rPr>
      <t xml:space="preserve">行目に職種名を追加し、それぞれの列に必要資格を入力してください。</t>
    </r>
  </si>
  <si>
    <t xml:space="preserve">　その後、以下の手順で必要資格について「名前の定義」をします。</t>
  </si>
  <si>
    <t xml:space="preserve">　・「数式」タブ　⇒　「名前の定義」を選択</t>
  </si>
  <si>
    <t xml:space="preserve">　・「名前」に職種名を入力</t>
  </si>
  <si>
    <r>
      <rPr>
        <sz val="11"/>
        <color rgb="FF000000"/>
        <rFont val="DejaVu Sans"/>
        <family val="2"/>
      </rPr>
      <t xml:space="preserve">　・「参照範囲」にその職種の必要資格を範囲設定する　⇒　</t>
    </r>
    <r>
      <rPr>
        <sz val="11"/>
        <color rgb="FF000000"/>
        <rFont val="游ゴシック"/>
        <family val="2"/>
      </rPr>
      <t xml:space="preserve">OK</t>
    </r>
    <r>
      <rPr>
        <sz val="11"/>
        <color rgb="FF000000"/>
        <rFont val="DejaVu Sans"/>
        <family val="2"/>
      </rPr>
      <t xml:space="preserve">ボタン</t>
    </r>
  </si>
  <si>
    <t xml:space="preserve">　編集したい場合は、「数式」タブ　⇒　「名前の管理」で編集してください。</t>
  </si>
</sst>
</file>

<file path=xl/styles.xml><?xml version="1.0" encoding="utf-8"?>
<styleSheet xmlns="http://schemas.openxmlformats.org/spreadsheetml/2006/main">
  <numFmts count="7">
    <numFmt numFmtId="164" formatCode="General"/>
    <numFmt numFmtId="165" formatCode="H:MM"/>
    <numFmt numFmtId="166" formatCode="0.0"/>
    <numFmt numFmtId="167" formatCode="0"/>
    <numFmt numFmtId="168" formatCode="#,##0\ ;[RED]\(#,##0\)"/>
    <numFmt numFmtId="169" formatCode="H:MM;@"/>
    <numFmt numFmtId="170" formatCode="General"/>
  </numFmts>
  <fonts count="34">
    <font>
      <sz val="11"/>
      <color rgb="FF000000"/>
      <name val="游ゴシック"/>
      <family val="2"/>
    </font>
    <font>
      <sz val="10"/>
      <name val="Arial"/>
      <family val="0"/>
    </font>
    <font>
      <sz val="10"/>
      <name val="Arial"/>
      <family val="0"/>
    </font>
    <font>
      <sz val="10"/>
      <name val="Arial"/>
      <family val="0"/>
    </font>
    <font>
      <sz val="12"/>
      <name val="HGSｺﾞｼｯｸM"/>
      <family val="3"/>
    </font>
    <font>
      <sz val="16"/>
      <name val="HGSｺﾞｼｯｸM"/>
      <family val="3"/>
    </font>
    <font>
      <sz val="16"/>
      <name val="DejaVu Sans"/>
      <family val="2"/>
    </font>
    <font>
      <b val="true"/>
      <sz val="16"/>
      <name val="DejaVu Sans"/>
      <family val="2"/>
    </font>
    <font>
      <b val="true"/>
      <sz val="14"/>
      <name val="HGSｺﾞｼｯｸM"/>
      <family val="3"/>
    </font>
    <font>
      <b val="true"/>
      <sz val="16"/>
      <name val="HGSｺﾞｼｯｸM"/>
      <family val="3"/>
    </font>
    <font>
      <b val="true"/>
      <sz val="14"/>
      <name val="DejaVu Sans"/>
      <family val="2"/>
    </font>
    <font>
      <sz val="14"/>
      <name val="DejaVu Sans"/>
      <family val="2"/>
    </font>
    <font>
      <sz val="14"/>
      <name val="HGSｺﾞｼｯｸM"/>
      <family val="3"/>
    </font>
    <font>
      <sz val="12"/>
      <name val="DejaVu Sans"/>
      <family val="2"/>
    </font>
    <font>
      <b val="true"/>
      <sz val="12"/>
      <name val="HGSｺﾞｼｯｸM"/>
      <family val="3"/>
    </font>
    <font>
      <sz val="10"/>
      <name val="HGSｺﾞｼｯｸM"/>
      <family val="3"/>
    </font>
    <font>
      <sz val="10"/>
      <name val="DejaVu Sans"/>
      <family val="2"/>
    </font>
    <font>
      <sz val="11"/>
      <name val="DejaVu Sans"/>
      <family val="2"/>
    </font>
    <font>
      <sz val="12"/>
      <color rgb="FFFFFF99"/>
      <name val="HGSｺﾞｼｯｸM"/>
      <family val="3"/>
    </font>
    <font>
      <sz val="6"/>
      <name val="DejaVu Sans"/>
      <family val="2"/>
    </font>
    <font>
      <sz val="6"/>
      <name val="HGSｺﾞｼｯｸM"/>
      <family val="3"/>
    </font>
    <font>
      <sz val="16"/>
      <color rgb="FFFF0000"/>
      <name val="ＭＳ ゴシック"/>
      <family val="5"/>
    </font>
    <font>
      <b val="true"/>
      <sz val="11"/>
      <color rgb="FFFF0000"/>
      <name val="DejaVu Sans"/>
      <family val="2"/>
    </font>
    <font>
      <sz val="11"/>
      <color rgb="FF000000"/>
      <name val="DejaVu Sans"/>
      <family val="2"/>
    </font>
    <font>
      <sz val="11"/>
      <color rgb="FFFF0000"/>
      <name val="游ゴシック"/>
      <family val="2"/>
    </font>
    <font>
      <sz val="11"/>
      <color rgb="FFFF0000"/>
      <name val="DejaVu Sans"/>
      <family val="2"/>
    </font>
    <font>
      <sz val="11"/>
      <color rgb="FF000000"/>
      <name val="Calibri"/>
      <family val="2"/>
    </font>
    <font>
      <b val="true"/>
      <sz val="12"/>
      <color rgb="FFFF0000"/>
      <name val="DejaVu Sans"/>
      <family val="2"/>
    </font>
    <font>
      <sz val="12"/>
      <name val="HGSｺﾞｼｯｸE"/>
      <family val="3"/>
    </font>
    <font>
      <u val="single"/>
      <sz val="12"/>
      <name val="DejaVu Sans"/>
      <family val="2"/>
    </font>
    <font>
      <b val="true"/>
      <sz val="12"/>
      <name val="DejaVu Sans"/>
      <family val="2"/>
    </font>
    <font>
      <b val="true"/>
      <u val="single"/>
      <sz val="12"/>
      <name val="DejaVu Sans"/>
      <family val="2"/>
    </font>
    <font>
      <sz val="12"/>
      <color rgb="FF000000"/>
      <name val="DejaVu Sans"/>
      <family val="2"/>
    </font>
    <font>
      <sz val="12"/>
      <color rgb="FF000000"/>
      <name val="HGSｺﾞｼｯｸM"/>
      <family val="3"/>
    </font>
  </fonts>
  <fills count="5">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s>
  <borders count="77">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diagonal/>
    </border>
    <border diagonalUp="false" diagonalDown="false">
      <left style="hair"/>
      <right style="hair"/>
      <top style="hair"/>
      <bottom style="hair"/>
      <diagonal/>
    </border>
    <border diagonalUp="false" diagonalDown="false">
      <left/>
      <right/>
      <top style="hair"/>
      <bottom style="hair"/>
      <diagonal/>
    </border>
    <border diagonalUp="false" diagonalDown="false">
      <left/>
      <right/>
      <top style="hair"/>
      <bottom/>
      <diagonal/>
    </border>
    <border diagonalUp="false" diagonalDown="false">
      <left style="hair"/>
      <right style="hair"/>
      <top/>
      <bottom/>
      <diagonal/>
    </border>
    <border diagonalUp="false" diagonalDown="false">
      <left style="hair"/>
      <right style="hair"/>
      <top/>
      <bottom style="hair"/>
      <diagonal/>
    </border>
    <border diagonalUp="false" diagonalDown="false">
      <left style="medium"/>
      <right style="medium"/>
      <top style="medium"/>
      <bottom style="medium"/>
      <diagonal/>
    </border>
    <border diagonalUp="false" diagonalDown="false">
      <left style="medium"/>
      <right style="thin"/>
      <top style="medium"/>
      <bottom style="medium"/>
      <diagonal/>
    </border>
    <border diagonalUp="false" diagonalDown="false">
      <left/>
      <right style="thin"/>
      <top style="medium"/>
      <botto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medium"/>
      <top style="medium"/>
      <bottom/>
      <diagonal/>
    </border>
    <border diagonalUp="false" diagonalDown="false">
      <left/>
      <right style="thin"/>
      <top/>
      <bottom/>
      <diagonal/>
    </border>
    <border diagonalUp="false" diagonalDown="false">
      <left style="medium"/>
      <right style="medium"/>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right style="thin"/>
      <top style="thin"/>
      <bottom style="thin"/>
      <diagonal/>
    </border>
    <border diagonalUp="false" diagonalDown="false">
      <left/>
      <right style="thin"/>
      <top/>
      <bottom style="medium"/>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medium"/>
      <top style="medium"/>
      <bottom style="thin"/>
      <diagonal/>
    </border>
    <border diagonalUp="false" diagonalDown="false">
      <left style="thin"/>
      <right style="thin"/>
      <top style="medium"/>
      <bottom/>
      <diagonal/>
    </border>
    <border diagonalUp="false" diagonalDown="false">
      <left style="thin"/>
      <right style="thin"/>
      <top style="medium"/>
      <bottom style="thin"/>
      <diagonal/>
    </border>
    <border diagonalUp="false" diagonalDown="false">
      <left style="thin"/>
      <right style="medium"/>
      <top style="medium"/>
      <bottom/>
      <diagonal/>
    </border>
    <border diagonalUp="false" diagonalDown="false">
      <left style="medium"/>
      <right style="medium"/>
      <top style="medium"/>
      <bottom style="dotted"/>
      <diagonal/>
    </border>
    <border diagonalUp="false" diagonalDown="false">
      <left style="medium"/>
      <right style="thin"/>
      <top style="medium"/>
      <bottom style="dotted"/>
      <diagonal/>
    </border>
    <border diagonalUp="false" diagonalDown="false">
      <left style="thin"/>
      <right style="thin"/>
      <top style="medium"/>
      <bottom style="dotted"/>
      <diagonal/>
    </border>
    <border diagonalUp="false" diagonalDown="false">
      <left style="thin"/>
      <right style="medium"/>
      <top style="medium"/>
      <bottom style="dotted"/>
      <diagonal/>
    </border>
    <border diagonalUp="true" diagonalDown="false">
      <left style="medium"/>
      <right style="thin"/>
      <top style="medium"/>
      <bottom style="dotted"/>
      <diagonal style="hair"/>
    </border>
    <border diagonalUp="true" diagonalDown="false">
      <left style="thin"/>
      <right style="medium"/>
      <top style="medium"/>
      <bottom style="dotted"/>
      <diagonal style="hair"/>
    </border>
    <border diagonalUp="false" diagonalDown="false">
      <left style="medium"/>
      <right style="medium"/>
      <top style="dotted"/>
      <bottom style="dotted"/>
      <diagonal/>
    </border>
    <border diagonalUp="false" diagonalDown="false">
      <left style="medium"/>
      <right style="thin"/>
      <top style="dotted"/>
      <bottom style="dotted"/>
      <diagonal/>
    </border>
    <border diagonalUp="false" diagonalDown="false">
      <left style="thin"/>
      <right style="thin"/>
      <top style="dotted"/>
      <bottom style="dotted"/>
      <diagonal/>
    </border>
    <border diagonalUp="false" diagonalDown="false">
      <left style="thin"/>
      <right style="medium"/>
      <top style="dotted"/>
      <bottom style="dotted"/>
      <diagonal/>
    </border>
    <border diagonalUp="false" diagonalDown="false">
      <left/>
      <right style="thin"/>
      <top/>
      <bottom style="thin"/>
      <diagonal/>
    </border>
    <border diagonalUp="false" diagonalDown="false">
      <left style="thin"/>
      <right style="thin"/>
      <top/>
      <bottom style="thin"/>
      <diagonal/>
    </border>
    <border diagonalUp="false" diagonalDown="false">
      <left style="medium"/>
      <right style="medium"/>
      <top style="dotted"/>
      <bottom style="thin"/>
      <diagonal/>
    </border>
    <border diagonalUp="false" diagonalDown="false">
      <left style="medium"/>
      <right style="thin"/>
      <top style="dotted"/>
      <bottom style="thin"/>
      <diagonal/>
    </border>
    <border diagonalUp="false" diagonalDown="false">
      <left style="thin"/>
      <right style="thin"/>
      <top style="dotted"/>
      <bottom style="thin"/>
      <diagonal/>
    </border>
    <border diagonalUp="false" diagonalDown="false">
      <left style="thin"/>
      <right style="medium"/>
      <top style="dotted"/>
      <bottom style="thin"/>
      <diagonal/>
    </border>
    <border diagonalUp="false" diagonalDown="false">
      <left/>
      <right style="thin"/>
      <top style="thin"/>
      <bottom/>
      <diagonal/>
    </border>
    <border diagonalUp="false" diagonalDown="false">
      <left style="thin"/>
      <right style="thin"/>
      <top style="thin"/>
      <bottom/>
      <diagonal/>
    </border>
    <border diagonalUp="false" diagonalDown="false">
      <left style="medium"/>
      <right style="medium"/>
      <top style="thin"/>
      <bottom style="dotted"/>
      <diagonal/>
    </border>
    <border diagonalUp="false" diagonalDown="false">
      <left style="medium"/>
      <right style="thin"/>
      <top style="thin"/>
      <bottom style="dotted"/>
      <diagonal/>
    </border>
    <border diagonalUp="false" diagonalDown="false">
      <left style="thin"/>
      <right style="thin"/>
      <top style="thin"/>
      <bottom style="dotted"/>
      <diagonal/>
    </border>
    <border diagonalUp="false" diagonalDown="false">
      <left style="thin"/>
      <right style="medium"/>
      <top style="thin"/>
      <bottom style="dotted"/>
      <diagonal/>
    </border>
    <border diagonalUp="true" diagonalDown="false">
      <left style="medium"/>
      <right style="thin"/>
      <top style="thin"/>
      <bottom style="dotted"/>
      <diagonal style="hair"/>
    </border>
    <border diagonalUp="true" diagonalDown="false">
      <left style="thin"/>
      <right style="medium"/>
      <top style="thin"/>
      <bottom style="dotted"/>
      <diagonal style="hair"/>
    </border>
    <border diagonalUp="false" diagonalDown="false">
      <left style="medium"/>
      <right style="medium"/>
      <top style="thin"/>
      <bottom style="medium"/>
      <diagonal/>
    </border>
    <border diagonalUp="false" diagonalDown="false">
      <left style="medium"/>
      <right style="medium"/>
      <top style="dotted"/>
      <bottom style="medium"/>
      <diagonal/>
    </border>
    <border diagonalUp="false" diagonalDown="false">
      <left style="medium"/>
      <right style="thin"/>
      <top style="dotted"/>
      <bottom style="medium"/>
      <diagonal/>
    </border>
    <border diagonalUp="false" diagonalDown="false">
      <left style="thin"/>
      <right style="thin"/>
      <top style="dotted"/>
      <bottom style="medium"/>
      <diagonal/>
    </border>
    <border diagonalUp="false" diagonalDown="false">
      <left style="thin"/>
      <right style="medium"/>
      <top style="dotted"/>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style="thin"/>
      <top style="medium"/>
      <bottom/>
      <diagonal/>
    </border>
    <border diagonalUp="false" diagonalDown="false">
      <left style="medium"/>
      <right style="thin"/>
      <top style="medium"/>
      <bottom style="thin"/>
      <diagonal/>
    </border>
    <border diagonalUp="false" diagonalDown="false">
      <left style="thin"/>
      <right/>
      <top style="medium"/>
      <bottom style="thin"/>
      <diagonal/>
    </border>
    <border diagonalUp="true" diagonalDown="false">
      <left style="medium"/>
      <right style="medium"/>
      <top style="medium"/>
      <bottom style="medium"/>
      <diagonal style="hair"/>
    </border>
    <border diagonalUp="false" diagonalDown="false">
      <left style="medium"/>
      <right/>
      <top style="thin"/>
      <bottom style="thin"/>
      <diagonal/>
    </border>
    <border diagonalUp="false" diagonalDown="false">
      <left/>
      <right/>
      <top style="thin"/>
      <bottom style="thin"/>
      <diagonal/>
    </border>
    <border diagonalUp="false" diagonalDown="false">
      <left/>
      <right style="medium"/>
      <top style="thin"/>
      <bottom style="thin"/>
      <diagonal/>
    </border>
    <border diagonalUp="false" diagonalDown="false">
      <left style="thin"/>
      <right/>
      <top style="thin"/>
      <bottom style="thin"/>
      <diagonal/>
    </border>
    <border diagonalUp="true" diagonalDown="false">
      <left style="medium"/>
      <right style="medium"/>
      <top style="thin"/>
      <bottom style="medium"/>
      <diagonal style="hair"/>
    </border>
    <border diagonalUp="false" diagonalDown="false">
      <left/>
      <right style="medium"/>
      <top style="thin"/>
      <bottom style="medium"/>
      <diagonal/>
    </border>
    <border diagonalUp="false" diagonalDown="false">
      <left/>
      <right style="medium"/>
      <top/>
      <bottom style="thin"/>
      <diagonal/>
    </border>
    <border diagonalUp="false" diagonalDown="false">
      <left style="thin"/>
      <right style="medium"/>
      <top style="medium"/>
      <bottom style="thin"/>
      <diagonal/>
    </border>
    <border diagonalUp="false" diagonalDown="false">
      <left/>
      <right style="thin"/>
      <top style="medium"/>
      <bottom style="thin"/>
      <diagonal/>
    </border>
    <border diagonalUp="false" diagonalDown="false">
      <left/>
      <right style="thin"/>
      <top style="thin"/>
      <bottom style="medium"/>
      <diagonal/>
    </border>
    <border diagonalUp="false" diagonalDown="false">
      <left style="thin"/>
      <right/>
      <top style="medium"/>
      <bottom style="medium"/>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8" fontId="0" fillId="0" borderId="0" applyFont="true" applyBorder="false" applyAlignment="true" applyProtection="false">
      <alignment horizontal="general" vertical="center" textRotation="0" wrapText="false" indent="0" shrinkToFit="false"/>
    </xf>
  </cellStyleXfs>
  <cellXfs count="276">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9" fillId="0" borderId="0" xfId="0" applyFont="true" applyBorder="false" applyAlignment="true" applyProtection="false">
      <alignment horizontal="right" vertical="center" textRotation="0" wrapText="false" indent="0" shrinkToFit="false"/>
      <protection locked="true" hidden="false"/>
    </xf>
    <xf numFmtId="164" fontId="7" fillId="0" borderId="0" xfId="0" applyFont="true" applyBorder="false" applyAlignment="true" applyProtection="false">
      <alignment horizontal="right" vertical="center" textRotation="0" wrapText="false" indent="0" shrinkToFit="false"/>
      <protection locked="true" hidden="false"/>
    </xf>
    <xf numFmtId="164" fontId="7" fillId="2" borderId="0" xfId="0" applyFont="true" applyBorder="true" applyAlignment="true" applyProtection="true">
      <alignment horizontal="center" vertical="center" textRotation="0" wrapText="false" indent="0" shrinkToFit="false"/>
      <protection locked="false" hidden="false"/>
    </xf>
    <xf numFmtId="164" fontId="10" fillId="0" borderId="0" xfId="0" applyFont="true" applyBorder="false" applyAlignment="true" applyProtection="false">
      <alignment horizontal="right" vertical="center" textRotation="0" wrapText="false" indent="0" shrinkToFit="false"/>
      <protection locked="true" hidden="false"/>
    </xf>
    <xf numFmtId="164" fontId="8" fillId="3" borderId="0" xfId="0" applyFont="true" applyBorder="true" applyAlignment="true" applyProtection="true">
      <alignment horizontal="center" vertical="center" textRotation="0" wrapText="false" indent="0" shrinkToFit="false"/>
      <protection locked="false" hidden="false"/>
    </xf>
    <xf numFmtId="164" fontId="8" fillId="0" borderId="0" xfId="0" applyFont="true" applyBorder="false" applyAlignment="true" applyProtection="false">
      <alignment horizontal="right"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7" fillId="3" borderId="0" xfId="0" applyFont="true" applyBorder="true" applyAlignment="true" applyProtection="true">
      <alignment horizontal="center" vertical="center" textRotation="0" wrapText="false" indent="0" shrinkToFit="false"/>
      <protection locked="false" hidden="false"/>
    </xf>
    <xf numFmtId="164" fontId="9" fillId="0" borderId="0" xfId="0" applyFont="true" applyBorder="false" applyAlignment="false" applyProtection="false">
      <alignment horizontal="general" vertical="center" textRotation="0" wrapText="false" indent="0" shrinkToFit="false"/>
      <protection locked="true" hidden="false"/>
    </xf>
    <xf numFmtId="164" fontId="9" fillId="4" borderId="0" xfId="0" applyFont="true" applyBorder="false" applyAlignment="true" applyProtection="false">
      <alignment horizontal="general" vertical="center" textRotation="0" wrapText="false" indent="0" shrinkToFit="false"/>
      <protection locked="true" hidden="false"/>
    </xf>
    <xf numFmtId="164" fontId="9" fillId="4" borderId="0" xfId="0" applyFont="true" applyBorder="false" applyAlignment="false" applyProtection="false">
      <alignment horizontal="general" vertical="center" textRotation="0" wrapText="false" indent="0" shrinkToFit="false"/>
      <protection locked="true" hidden="false"/>
    </xf>
    <xf numFmtId="164" fontId="9" fillId="4" borderId="0" xfId="0" applyFont="true" applyBorder="false" applyAlignment="true" applyProtection="false">
      <alignment horizontal="center" vertical="center" textRotation="0" wrapText="false" indent="0" shrinkToFit="false"/>
      <protection locked="true" hidden="false"/>
    </xf>
    <xf numFmtId="164" fontId="5" fillId="4" borderId="0" xfId="0" applyFont="true" applyBorder="true" applyAlignment="true" applyProtection="false">
      <alignment horizontal="general" vertical="center" textRotation="0" wrapText="false" indent="0" shrinkToFit="false"/>
      <protection locked="true" hidden="false"/>
    </xf>
    <xf numFmtId="164" fontId="6" fillId="2" borderId="1" xfId="0" applyFont="true" applyBorder="true" applyAlignment="true" applyProtection="true">
      <alignment horizontal="center" vertical="center" textRotation="0" wrapText="false" indent="0" shrinkToFit="false"/>
      <protection locked="fals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right" vertical="center" textRotation="0" wrapText="false" indent="0" shrinkToFit="false"/>
      <protection locked="true" hidden="false"/>
    </xf>
    <xf numFmtId="164" fontId="5" fillId="0" borderId="0" xfId="0" applyFont="true" applyBorder="tru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right"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true">
      <alignment horizontal="center" vertical="center" textRotation="0" wrapText="false" indent="0" shrinkToFit="false"/>
      <protection locked="fals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6" fillId="0" borderId="3"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5" fillId="2" borderId="3" xfId="0" applyFont="true" applyBorder="true" applyAlignment="true" applyProtection="true">
      <alignment horizontal="center" vertical="center" textRotation="0" wrapText="false" indent="0" shrinkToFit="false"/>
      <protection locked="false" hidden="false"/>
    </xf>
    <xf numFmtId="164" fontId="9" fillId="2" borderId="0" xfId="0" applyFont="true" applyBorder="false" applyAlignment="false" applyProtection="true">
      <alignment horizontal="general" vertical="center" textRotation="0" wrapText="false" indent="0" shrinkToFit="false"/>
      <protection locked="false" hidden="false"/>
    </xf>
    <xf numFmtId="165" fontId="5" fillId="3" borderId="1" xfId="0" applyFont="true" applyBorder="true" applyAlignment="true" applyProtection="true">
      <alignment horizontal="center" vertical="center" textRotation="0" wrapText="false" indent="0" shrinkToFit="false"/>
      <protection locked="fals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right" vertical="center" textRotation="0" wrapText="false" indent="0" shrinkToFit="false"/>
      <protection locked="true" hidden="false"/>
    </xf>
    <xf numFmtId="166" fontId="5" fillId="0" borderId="1"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6" fontId="5" fillId="0" borderId="0"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5" fontId="5"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6" fillId="4"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5" fillId="4" borderId="1" xfId="0" applyFont="true" applyBorder="true" applyAlignment="true" applyProtection="false">
      <alignment horizontal="center" vertical="center" textRotation="0" wrapText="false" indent="0" shrinkToFit="false"/>
      <protection locked="true" hidden="false"/>
    </xf>
    <xf numFmtId="164" fontId="5" fillId="0" borderId="4" xfId="0" applyFont="true" applyBorder="true" applyAlignment="fals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6" fillId="2" borderId="3" xfId="0" applyFont="true" applyBorder="true" applyAlignment="true" applyProtection="true">
      <alignment horizontal="center" vertical="center" textRotation="0" wrapText="false" indent="0" shrinkToFit="false"/>
      <protection locked="false" hidden="false"/>
    </xf>
    <xf numFmtId="167" fontId="5" fillId="4" borderId="0"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right" vertical="center" textRotation="0" wrapText="false" indent="0" shrinkToFit="false"/>
      <protection locked="true" hidden="false"/>
    </xf>
    <xf numFmtId="164" fontId="11" fillId="0" borderId="0" xfId="0" applyFont="true" applyBorder="false" applyAlignment="true" applyProtection="false">
      <alignment horizontal="general" vertical="bottom" textRotation="0" wrapText="false" indent="0" shrinkToFit="false"/>
      <protection locked="true" hidden="false"/>
    </xf>
    <xf numFmtId="164" fontId="5" fillId="0" borderId="5" xfId="0" applyFont="true" applyBorder="true" applyAlignment="false" applyProtection="false">
      <alignment horizontal="general" vertical="center" textRotation="0" wrapText="false" indent="0" shrinkToFit="false"/>
      <protection locked="true" hidden="false"/>
    </xf>
    <xf numFmtId="164" fontId="5" fillId="4" borderId="0" xfId="0" applyFont="true" applyBorder="true" applyAlignment="fals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13" fillId="3" borderId="2" xfId="0" applyFont="true" applyBorder="true" applyAlignment="true" applyProtection="true">
      <alignment horizontal="left" vertical="center" textRotation="0" wrapText="false" indent="0" shrinkToFit="false"/>
      <protection locked="fals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8" fontId="5" fillId="4" borderId="0" xfId="20" applyFont="true" applyBorder="true" applyAlignment="true" applyProtection="true">
      <alignment horizontal="center" vertical="center" textRotation="0" wrapText="false" indent="0" shrinkToFit="false"/>
      <protection locked="true" hidden="false"/>
    </xf>
    <xf numFmtId="164" fontId="11" fillId="0" borderId="0" xfId="0" applyFont="true" applyBorder="false" applyAlignment="true" applyProtection="false">
      <alignment horizontal="left" vertical="bottom" textRotation="0" wrapText="false" indent="0" shrinkToFit="false"/>
      <protection locked="true" hidden="false"/>
    </xf>
    <xf numFmtId="164" fontId="4" fillId="3" borderId="6" xfId="0" applyFont="true" applyBorder="true" applyAlignment="true" applyProtection="true">
      <alignment horizontal="left" vertical="center" textRotation="0" wrapText="false" indent="0" shrinkToFit="false"/>
      <protection locked="false" hidden="false"/>
    </xf>
    <xf numFmtId="165" fontId="5" fillId="4"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13" fillId="3" borderId="7" xfId="0" applyFont="true" applyBorder="true" applyAlignment="true" applyProtection="true">
      <alignment horizontal="left" vertical="center" textRotation="0" wrapText="false" indent="0" shrinkToFit="false"/>
      <protection locked="false" hidden="false"/>
    </xf>
    <xf numFmtId="164" fontId="5" fillId="0" borderId="0" xfId="0" applyFont="true" applyBorder="true" applyAlignment="true" applyProtection="false">
      <alignment horizontal="center" vertical="center" textRotation="0" wrapText="false" indent="0" shrinkToFit="false"/>
      <protection locked="true" hidden="false"/>
    </xf>
    <xf numFmtId="165" fontId="9" fillId="0" borderId="0"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true" applyAlignment="fals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right" vertical="center" textRotation="0" wrapText="false" indent="0" shrinkToFit="false"/>
      <protection locked="true" hidden="false"/>
    </xf>
    <xf numFmtId="164" fontId="14"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4" fillId="0" borderId="9" xfId="0" applyFont="true" applyBorder="true" applyAlignment="true" applyProtection="false">
      <alignment horizontal="center" vertical="center" textRotation="0" wrapText="true" indent="0" shrinkToFit="false"/>
      <protection locked="true" hidden="false"/>
    </xf>
    <xf numFmtId="164" fontId="4" fillId="0" borderId="10" xfId="0" applyFont="true" applyBorder="true" applyAlignment="true" applyProtection="false">
      <alignment horizontal="center" vertical="center" textRotation="0" wrapText="true" indent="0" shrinkToFit="false"/>
      <protection locked="true" hidden="false"/>
    </xf>
    <xf numFmtId="164" fontId="4" fillId="0" borderId="11" xfId="0" applyFont="true" applyBorder="true" applyAlignment="true" applyProtection="false">
      <alignment horizontal="center" vertical="center" textRotation="0" wrapText="true" indent="0" shrinkToFit="false"/>
      <protection locked="true" hidden="false"/>
    </xf>
    <xf numFmtId="164" fontId="4" fillId="0" borderId="12" xfId="0" applyFont="true" applyBorder="true" applyAlignment="true" applyProtection="false">
      <alignment horizontal="center" vertical="center" textRotation="0" wrapText="true" indent="0" shrinkToFit="false"/>
      <protection locked="true" hidden="false"/>
    </xf>
    <xf numFmtId="164" fontId="4" fillId="0" borderId="8" xfId="0" applyFont="true" applyBorder="true" applyAlignment="true" applyProtection="false">
      <alignment horizontal="center" vertical="center" textRotation="0" wrapText="true" indent="0" shrinkToFit="false"/>
      <protection locked="true" hidden="false"/>
    </xf>
    <xf numFmtId="164" fontId="4" fillId="0" borderId="13" xfId="0" applyFont="true" applyBorder="true" applyAlignment="true" applyProtection="false">
      <alignment horizontal="center" vertical="center" textRotation="0" wrapText="false" indent="0" shrinkToFit="false"/>
      <protection locked="true" hidden="false"/>
    </xf>
    <xf numFmtId="164" fontId="15" fillId="4" borderId="9" xfId="0" applyFont="true" applyBorder="true" applyAlignment="true" applyProtection="false">
      <alignment horizontal="center" vertical="center" textRotation="0" wrapText="true" indent="0" shrinkToFit="false"/>
      <protection locked="true" hidden="false"/>
    </xf>
    <xf numFmtId="164" fontId="15" fillId="4" borderId="12" xfId="0" applyFont="true" applyBorder="true" applyAlignment="true" applyProtection="false">
      <alignment horizontal="center" vertical="center" textRotation="0" wrapText="true" indent="0" shrinkToFit="false"/>
      <protection locked="true" hidden="false"/>
    </xf>
    <xf numFmtId="164" fontId="4" fillId="0" borderId="14" xfId="0" applyFont="true" applyBorder="true" applyAlignment="true" applyProtection="false">
      <alignment horizontal="center" vertical="center" textRotation="0" wrapText="true" indent="0" shrinkToFit="false"/>
      <protection locked="true" hidden="false"/>
    </xf>
    <xf numFmtId="164" fontId="4" fillId="0" borderId="15" xfId="0" applyFont="true" applyBorder="true" applyAlignment="true" applyProtection="false">
      <alignment horizontal="center" vertical="center" textRotation="0" wrapText="false" indent="0" shrinkToFit="false"/>
      <protection locked="true" hidden="false"/>
    </xf>
    <xf numFmtId="164" fontId="4" fillId="4" borderId="15" xfId="0" applyFont="true" applyBorder="true" applyAlignment="true" applyProtection="false">
      <alignment horizontal="center" vertical="center" textRotation="0" wrapText="false" indent="0" shrinkToFit="false"/>
      <protection locked="true" hidden="false"/>
    </xf>
    <xf numFmtId="164" fontId="4" fillId="0" borderId="16"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7" xfId="0" applyFont="true" applyBorder="true" applyAlignment="true" applyProtection="false">
      <alignment horizontal="center" vertical="center" textRotation="0" wrapText="false" indent="0" shrinkToFit="false"/>
      <protection locked="true" hidden="false"/>
    </xf>
    <xf numFmtId="164" fontId="4" fillId="0" borderId="18" xfId="0" applyFont="true" applyBorder="true" applyAlignment="true" applyProtection="false">
      <alignment horizontal="center" vertical="center" textRotation="0" wrapText="false" indent="0" shrinkToFit="false"/>
      <protection locked="true" hidden="false"/>
    </xf>
    <xf numFmtId="164" fontId="4" fillId="0" borderId="16"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7" xfId="0" applyFont="true" applyBorder="true" applyAlignment="true" applyProtection="false">
      <alignment horizontal="center" vertical="center" textRotation="0" wrapText="false" indent="0" shrinkToFit="false"/>
      <protection locked="true" hidden="false"/>
    </xf>
    <xf numFmtId="164" fontId="4" fillId="0" borderId="19" xfId="0" applyFont="true" applyBorder="true" applyAlignment="true" applyProtection="false">
      <alignment horizontal="center" vertical="center" textRotation="0" wrapText="true" indent="0" shrinkToFit="false"/>
      <protection locked="true" hidden="false"/>
    </xf>
    <xf numFmtId="164" fontId="4" fillId="0" borderId="20" xfId="0" applyFont="true" applyBorder="true" applyAlignment="true" applyProtection="false">
      <alignment horizontal="center" vertical="center" textRotation="0" wrapText="true" indent="0" shrinkToFit="false"/>
      <protection locked="true" hidden="false"/>
    </xf>
    <xf numFmtId="164" fontId="4" fillId="0" borderId="21" xfId="0" applyFont="true" applyBorder="true" applyAlignment="true" applyProtection="false">
      <alignment horizontal="center" vertical="center" textRotation="0" wrapText="true" indent="0" shrinkToFit="false"/>
      <protection locked="true" hidden="false"/>
    </xf>
    <xf numFmtId="164" fontId="4" fillId="0" borderId="22" xfId="0" applyFont="true" applyBorder="true" applyAlignment="true" applyProtection="false">
      <alignment horizontal="center" vertical="center" textRotation="0" wrapText="true" indent="0" shrinkToFit="false"/>
      <protection locked="true" hidden="false"/>
    </xf>
    <xf numFmtId="164" fontId="4" fillId="0" borderId="23" xfId="0" applyFont="true" applyBorder="true" applyAlignment="true" applyProtection="false">
      <alignment horizontal="center" vertical="center" textRotation="0" wrapText="false" indent="0" shrinkToFit="false"/>
      <protection locked="true" hidden="false"/>
    </xf>
    <xf numFmtId="164" fontId="4" fillId="2" borderId="10" xfId="0" applyFont="true" applyBorder="true" applyAlignment="true" applyProtection="true">
      <alignment horizontal="center" vertical="center" textRotation="0" wrapText="false" indent="0" shrinkToFit="false"/>
      <protection locked="false" hidden="false"/>
    </xf>
    <xf numFmtId="164" fontId="4" fillId="2" borderId="10" xfId="0" applyFont="true" applyBorder="true" applyAlignment="true" applyProtection="true">
      <alignment horizontal="center" vertical="center" textRotation="0" wrapText="true" indent="0" shrinkToFit="false"/>
      <protection locked="false" hidden="false"/>
    </xf>
    <xf numFmtId="164" fontId="4" fillId="2" borderId="24" xfId="0" applyFont="true" applyBorder="true" applyAlignment="true" applyProtection="true">
      <alignment horizontal="center" vertical="center" textRotation="0" wrapText="true" indent="0" shrinkToFit="false"/>
      <protection locked="false" hidden="false"/>
    </xf>
    <xf numFmtId="164" fontId="13" fillId="2" borderId="25" xfId="0" applyFont="true" applyBorder="true" applyAlignment="true" applyProtection="true">
      <alignment horizontal="center" vertical="center" textRotation="0" wrapText="false" indent="0" shrinkToFit="true"/>
      <protection locked="false" hidden="false"/>
    </xf>
    <xf numFmtId="164" fontId="13" fillId="3" borderId="26" xfId="0" applyFont="true" applyBorder="true" applyAlignment="true" applyProtection="true">
      <alignment horizontal="center" vertical="center" textRotation="0" wrapText="true" indent="0" shrinkToFit="false"/>
      <protection locked="false" hidden="false"/>
    </xf>
    <xf numFmtId="164" fontId="17" fillId="0" borderId="27" xfId="0" applyFont="true" applyBorder="true" applyAlignment="true" applyProtection="false">
      <alignment horizontal="center" vertical="center" textRotation="0" wrapText="true" indent="0" shrinkToFit="false"/>
      <protection locked="true" hidden="false"/>
    </xf>
    <xf numFmtId="164" fontId="4" fillId="2" borderId="28" xfId="0" applyFont="true" applyBorder="true" applyAlignment="true" applyProtection="true">
      <alignment horizontal="center" vertical="center" textRotation="0" wrapText="false" indent="0" shrinkToFit="true"/>
      <protection locked="false" hidden="false"/>
    </xf>
    <xf numFmtId="164" fontId="4" fillId="2" borderId="29" xfId="0" applyFont="true" applyBorder="true" applyAlignment="true" applyProtection="true">
      <alignment horizontal="center" vertical="center" textRotation="0" wrapText="false" indent="0" shrinkToFit="true"/>
      <protection locked="false" hidden="false"/>
    </xf>
    <xf numFmtId="164" fontId="13" fillId="2" borderId="29" xfId="0" applyFont="true" applyBorder="true" applyAlignment="true" applyProtection="true">
      <alignment horizontal="center" vertical="center" textRotation="0" wrapText="false" indent="0" shrinkToFit="true"/>
      <protection locked="false" hidden="false"/>
    </xf>
    <xf numFmtId="164" fontId="4" fillId="2" borderId="30" xfId="0" applyFont="true" applyBorder="true" applyAlignment="true" applyProtection="true">
      <alignment horizontal="center" vertical="center" textRotation="0" wrapText="false" indent="0" shrinkToFit="true"/>
      <protection locked="false" hidden="false"/>
    </xf>
    <xf numFmtId="167" fontId="4" fillId="4" borderId="31" xfId="0" applyFont="true" applyBorder="true" applyAlignment="true" applyProtection="false">
      <alignment horizontal="center" vertical="center" textRotation="0" wrapText="true" indent="0" shrinkToFit="false"/>
      <protection locked="true" hidden="false"/>
    </xf>
    <xf numFmtId="167" fontId="4" fillId="4" borderId="32" xfId="0" applyFont="true" applyBorder="true" applyAlignment="true" applyProtection="false">
      <alignment horizontal="center" vertical="center" textRotation="0" wrapText="true" indent="0" shrinkToFit="false"/>
      <protection locked="true" hidden="false"/>
    </xf>
    <xf numFmtId="164" fontId="4" fillId="3" borderId="23" xfId="0" applyFont="true" applyBorder="true" applyAlignment="true" applyProtection="true">
      <alignment horizontal="left" vertical="center" textRotation="0" wrapText="true" indent="0" shrinkToFit="false"/>
      <protection locked="false" hidden="false"/>
    </xf>
    <xf numFmtId="164" fontId="13" fillId="2" borderId="14" xfId="0" applyFont="true" applyBorder="true" applyAlignment="true" applyProtection="true">
      <alignment horizontal="center" vertical="center" textRotation="0" wrapText="false" indent="0" shrinkToFit="false"/>
      <protection locked="false" hidden="false"/>
    </xf>
    <xf numFmtId="164" fontId="4" fillId="2" borderId="14" xfId="0" applyFont="true" applyBorder="true" applyAlignment="true" applyProtection="true">
      <alignment horizontal="center" vertical="center" textRotation="0" wrapText="true" indent="0" shrinkToFit="false"/>
      <protection locked="false" hidden="false"/>
    </xf>
    <xf numFmtId="164" fontId="17" fillId="0" borderId="33" xfId="0" applyFont="true" applyBorder="true" applyAlignment="true" applyProtection="false">
      <alignment horizontal="center" vertical="center" textRotation="0" wrapText="true" indent="0" shrinkToFit="false"/>
      <protection locked="true" hidden="false"/>
    </xf>
    <xf numFmtId="164" fontId="4" fillId="0" borderId="34" xfId="0" applyFont="true" applyBorder="true" applyAlignment="true" applyProtection="false">
      <alignment horizontal="center" vertical="center" textRotation="0" wrapText="false" indent="0" shrinkToFit="true"/>
      <protection locked="true" hidden="false"/>
    </xf>
    <xf numFmtId="164" fontId="4" fillId="0" borderId="35" xfId="0" applyFont="true" applyBorder="true" applyAlignment="true" applyProtection="false">
      <alignment horizontal="center" vertical="center" textRotation="0" wrapText="false" indent="0" shrinkToFit="true"/>
      <protection locked="true" hidden="false"/>
    </xf>
    <xf numFmtId="164" fontId="4" fillId="0" borderId="36" xfId="0" applyFont="true" applyBorder="true" applyAlignment="true" applyProtection="false">
      <alignment horizontal="center" vertical="center" textRotation="0" wrapText="false" indent="0" shrinkToFit="true"/>
      <protection locked="true" hidden="false"/>
    </xf>
    <xf numFmtId="167" fontId="4" fillId="4" borderId="34" xfId="0" applyFont="true" applyBorder="true" applyAlignment="true" applyProtection="false">
      <alignment horizontal="center" vertical="center" textRotation="0" wrapText="true" indent="0" shrinkToFit="false"/>
      <protection locked="true" hidden="false"/>
    </xf>
    <xf numFmtId="167" fontId="4" fillId="4" borderId="36" xfId="0" applyFont="true" applyBorder="true" applyAlignment="true" applyProtection="false">
      <alignment horizontal="center" vertical="center" textRotation="0" wrapText="true" indent="0" shrinkToFit="false"/>
      <protection locked="true" hidden="false"/>
    </xf>
    <xf numFmtId="164" fontId="18" fillId="2" borderId="37" xfId="0" applyFont="true" applyBorder="true" applyAlignment="true" applyProtection="true">
      <alignment horizontal="center" vertical="center" textRotation="0" wrapText="false" indent="0" shrinkToFit="false"/>
      <protection locked="false" hidden="false"/>
    </xf>
    <xf numFmtId="164" fontId="4" fillId="2" borderId="38" xfId="0" applyFont="true" applyBorder="true" applyAlignment="true" applyProtection="true">
      <alignment horizontal="center" vertical="center" textRotation="0" wrapText="true" indent="0" shrinkToFit="false"/>
      <protection locked="false" hidden="false"/>
    </xf>
    <xf numFmtId="164" fontId="19" fillId="0" borderId="39" xfId="0" applyFont="true" applyBorder="true" applyAlignment="true" applyProtection="false">
      <alignment horizontal="center" vertical="center" textRotation="0" wrapText="true" indent="0" shrinkToFit="false"/>
      <protection locked="true" hidden="false"/>
    </xf>
    <xf numFmtId="164" fontId="4" fillId="0" borderId="40" xfId="0" applyFont="true" applyBorder="true" applyAlignment="true" applyProtection="false">
      <alignment horizontal="center" vertical="center" textRotation="0" wrapText="false" indent="0" shrinkToFit="true"/>
      <protection locked="true" hidden="false"/>
    </xf>
    <xf numFmtId="164" fontId="4" fillId="0" borderId="41" xfId="0" applyFont="true" applyBorder="true" applyAlignment="true" applyProtection="false">
      <alignment horizontal="center" vertical="center" textRotation="0" wrapText="false" indent="0" shrinkToFit="true"/>
      <protection locked="true" hidden="false"/>
    </xf>
    <xf numFmtId="164" fontId="4" fillId="0" borderId="42" xfId="0" applyFont="true" applyBorder="true" applyAlignment="true" applyProtection="false">
      <alignment horizontal="center" vertical="center" textRotation="0" wrapText="false" indent="0" shrinkToFit="true"/>
      <protection locked="true" hidden="false"/>
    </xf>
    <xf numFmtId="167" fontId="4" fillId="4" borderId="40" xfId="0" applyFont="true" applyBorder="true" applyAlignment="true" applyProtection="false">
      <alignment horizontal="center" vertical="center" textRotation="0" wrapText="true" indent="0" shrinkToFit="false"/>
      <protection locked="true" hidden="false"/>
    </xf>
    <xf numFmtId="167" fontId="4" fillId="4" borderId="42" xfId="0" applyFont="true" applyBorder="true" applyAlignment="true" applyProtection="false">
      <alignment horizontal="center" vertical="center" textRotation="0" wrapText="true" indent="0" shrinkToFit="false"/>
      <protection locked="true" hidden="false"/>
    </xf>
    <xf numFmtId="164" fontId="4" fillId="2" borderId="43" xfId="0" applyFont="true" applyBorder="true" applyAlignment="true" applyProtection="true">
      <alignment horizontal="center" vertical="center" textRotation="0" wrapText="false" indent="0" shrinkToFit="false"/>
      <protection locked="false" hidden="false"/>
    </xf>
    <xf numFmtId="164" fontId="4" fillId="2" borderId="44" xfId="0" applyFont="true" applyBorder="true" applyAlignment="true" applyProtection="true">
      <alignment horizontal="center" vertical="center" textRotation="0" wrapText="true" indent="0" shrinkToFit="false"/>
      <protection locked="false" hidden="false"/>
    </xf>
    <xf numFmtId="164" fontId="4" fillId="2" borderId="1" xfId="0" applyFont="true" applyBorder="true" applyAlignment="true" applyProtection="true">
      <alignment horizontal="center" vertical="center" textRotation="0" wrapText="true" indent="0" shrinkToFit="false"/>
      <protection locked="false" hidden="false"/>
    </xf>
    <xf numFmtId="164" fontId="13" fillId="2" borderId="1" xfId="0" applyFont="true" applyBorder="true" applyAlignment="true" applyProtection="true">
      <alignment horizontal="center" vertical="center" textRotation="0" wrapText="false" indent="0" shrinkToFit="true"/>
      <protection locked="false" hidden="false"/>
    </xf>
    <xf numFmtId="164" fontId="13" fillId="3" borderId="17" xfId="0" applyFont="true" applyBorder="true" applyAlignment="true" applyProtection="true">
      <alignment horizontal="center" vertical="center" textRotation="0" wrapText="true" indent="0" shrinkToFit="false"/>
      <protection locked="false" hidden="false"/>
    </xf>
    <xf numFmtId="164" fontId="17" fillId="0" borderId="45" xfId="0" applyFont="true" applyBorder="true" applyAlignment="true" applyProtection="false">
      <alignment horizontal="center" vertical="center" textRotation="0" wrapText="true" indent="0" shrinkToFit="false"/>
      <protection locked="true" hidden="false"/>
    </xf>
    <xf numFmtId="164" fontId="13" fillId="2" borderId="46" xfId="0" applyFont="true" applyBorder="true" applyAlignment="true" applyProtection="true">
      <alignment horizontal="center" vertical="center" textRotation="0" wrapText="false" indent="0" shrinkToFit="true"/>
      <protection locked="false" hidden="false"/>
    </xf>
    <xf numFmtId="164" fontId="4" fillId="2" borderId="47" xfId="0" applyFont="true" applyBorder="true" applyAlignment="true" applyProtection="true">
      <alignment horizontal="center" vertical="center" textRotation="0" wrapText="false" indent="0" shrinkToFit="true"/>
      <protection locked="false" hidden="false"/>
    </xf>
    <xf numFmtId="164" fontId="13" fillId="2" borderId="48" xfId="0" applyFont="true" applyBorder="true" applyAlignment="true" applyProtection="true">
      <alignment horizontal="center" vertical="center" textRotation="0" wrapText="false" indent="0" shrinkToFit="true"/>
      <protection locked="false" hidden="false"/>
    </xf>
    <xf numFmtId="167" fontId="4" fillId="4" borderId="49" xfId="0" applyFont="true" applyBorder="true" applyAlignment="true" applyProtection="false">
      <alignment horizontal="center" vertical="center" textRotation="0" wrapText="true" indent="0" shrinkToFit="false"/>
      <protection locked="true" hidden="false"/>
    </xf>
    <xf numFmtId="167" fontId="4" fillId="4" borderId="50" xfId="0" applyFont="true" applyBorder="true" applyAlignment="true" applyProtection="false">
      <alignment horizontal="center" vertical="center" textRotation="0" wrapText="true" indent="0" shrinkToFit="false"/>
      <protection locked="true" hidden="false"/>
    </xf>
    <xf numFmtId="164" fontId="4" fillId="3" borderId="15" xfId="0" applyFont="true" applyBorder="true" applyAlignment="true" applyProtection="true">
      <alignment horizontal="left" vertical="center" textRotation="0" wrapText="true" indent="0" shrinkToFit="false"/>
      <protection locked="false" hidden="false"/>
    </xf>
    <xf numFmtId="164" fontId="4" fillId="2" borderId="46" xfId="0" applyFont="true" applyBorder="true" applyAlignment="true" applyProtection="true">
      <alignment horizontal="center" vertical="center" textRotation="0" wrapText="false" indent="0" shrinkToFit="true"/>
      <protection locked="false" hidden="false"/>
    </xf>
    <xf numFmtId="164" fontId="13" fillId="2" borderId="47" xfId="0" applyFont="true" applyBorder="true" applyAlignment="true" applyProtection="true">
      <alignment horizontal="center" vertical="center" textRotation="0" wrapText="false" indent="0" shrinkToFit="true"/>
      <protection locked="false" hidden="false"/>
    </xf>
    <xf numFmtId="164" fontId="4" fillId="2" borderId="48" xfId="0" applyFont="true" applyBorder="true" applyAlignment="true" applyProtection="true">
      <alignment horizontal="center" vertical="center" textRotation="0" wrapText="false" indent="0" shrinkToFit="true"/>
      <protection locked="false" hidden="false"/>
    </xf>
    <xf numFmtId="164" fontId="13" fillId="3" borderId="15" xfId="0" applyFont="true" applyBorder="true" applyAlignment="true" applyProtection="true">
      <alignment horizontal="left" vertical="center" textRotation="0" wrapText="true" indent="0" shrinkToFit="false"/>
      <protection locked="false" hidden="false"/>
    </xf>
    <xf numFmtId="164" fontId="13" fillId="2" borderId="14" xfId="0" applyFont="true" applyBorder="true" applyAlignment="true" applyProtection="true">
      <alignment horizontal="center" vertical="center" textRotation="0" wrapText="false" indent="0" shrinkToFit="true"/>
      <protection locked="false" hidden="false"/>
    </xf>
    <xf numFmtId="164" fontId="4" fillId="3" borderId="15" xfId="0" applyFont="true" applyBorder="true" applyAlignment="true" applyProtection="true">
      <alignment horizontal="center" vertical="center" textRotation="0" wrapText="true" indent="0" shrinkToFit="false"/>
      <protection locked="false" hidden="false"/>
    </xf>
    <xf numFmtId="164" fontId="4" fillId="0" borderId="51" xfId="0" applyFont="true" applyBorder="true" applyAlignment="true" applyProtection="false">
      <alignment horizontal="center" vertical="center" textRotation="0" wrapText="false" indent="0" shrinkToFit="false"/>
      <protection locked="true" hidden="false"/>
    </xf>
    <xf numFmtId="164" fontId="4" fillId="2" borderId="21" xfId="0" applyFont="true" applyBorder="true" applyAlignment="true" applyProtection="true">
      <alignment horizontal="center" vertical="center" textRotation="0" wrapText="true" indent="0" shrinkToFit="false"/>
      <protection locked="false" hidden="false"/>
    </xf>
    <xf numFmtId="164" fontId="4" fillId="2" borderId="21" xfId="0" applyFont="true" applyBorder="true" applyAlignment="true" applyProtection="true">
      <alignment horizontal="center" vertical="center" textRotation="0" wrapText="false" indent="0" shrinkToFit="true"/>
      <protection locked="false" hidden="false"/>
    </xf>
    <xf numFmtId="164" fontId="4" fillId="3" borderId="22" xfId="0" applyFont="true" applyBorder="true" applyAlignment="true" applyProtection="true">
      <alignment horizontal="center" vertical="center" textRotation="0" wrapText="true" indent="0" shrinkToFit="false"/>
      <protection locked="false" hidden="false"/>
    </xf>
    <xf numFmtId="164" fontId="4" fillId="3" borderId="51" xfId="0" applyFont="true" applyBorder="true" applyAlignment="true" applyProtection="true">
      <alignment horizontal="center" vertical="center" textRotation="0" wrapText="true" indent="0" shrinkToFit="false"/>
      <protection locked="false" hidden="false"/>
    </xf>
    <xf numFmtId="164" fontId="4" fillId="2" borderId="19" xfId="0" applyFont="true" applyBorder="true" applyAlignment="true" applyProtection="true">
      <alignment horizontal="center" vertical="center" textRotation="0" wrapText="true" indent="0" shrinkToFit="false"/>
      <protection locked="false" hidden="false"/>
    </xf>
    <xf numFmtId="164" fontId="19" fillId="0" borderId="52" xfId="0" applyFont="true" applyBorder="true" applyAlignment="true" applyProtection="false">
      <alignment horizontal="center" vertical="center" textRotation="0" wrapText="true" indent="0" shrinkToFit="false"/>
      <protection locked="true" hidden="false"/>
    </xf>
    <xf numFmtId="164" fontId="4" fillId="0" borderId="53" xfId="0" applyFont="true" applyBorder="true" applyAlignment="true" applyProtection="false">
      <alignment horizontal="center" vertical="center" textRotation="0" wrapText="false" indent="0" shrinkToFit="true"/>
      <protection locked="true" hidden="false"/>
    </xf>
    <xf numFmtId="164" fontId="4" fillId="0" borderId="54" xfId="0" applyFont="true" applyBorder="true" applyAlignment="true" applyProtection="false">
      <alignment horizontal="center" vertical="center" textRotation="0" wrapText="false" indent="0" shrinkToFit="true"/>
      <protection locked="true" hidden="false"/>
    </xf>
    <xf numFmtId="164" fontId="4" fillId="0" borderId="55" xfId="0" applyFont="true" applyBorder="true" applyAlignment="true" applyProtection="false">
      <alignment horizontal="center" vertical="center" textRotation="0" wrapText="false" indent="0" shrinkToFit="true"/>
      <protection locked="true" hidden="false"/>
    </xf>
    <xf numFmtId="167" fontId="4" fillId="4" borderId="53" xfId="0" applyFont="true" applyBorder="true" applyAlignment="true" applyProtection="false">
      <alignment horizontal="center" vertical="center" textRotation="0" wrapText="true" indent="0" shrinkToFit="false"/>
      <protection locked="true" hidden="false"/>
    </xf>
    <xf numFmtId="167" fontId="4" fillId="4" borderId="55" xfId="0" applyFont="true" applyBorder="true" applyAlignment="true" applyProtection="false">
      <alignment horizontal="center" vertical="center" textRotation="0" wrapText="true" indent="0" shrinkToFit="false"/>
      <protection locked="true" hidden="false"/>
    </xf>
    <xf numFmtId="164" fontId="4" fillId="4" borderId="0" xfId="0" applyFont="true" applyBorder="false" applyAlignment="false" applyProtection="false">
      <alignment horizontal="general" vertical="center" textRotation="0" wrapText="false" indent="0" shrinkToFit="false"/>
      <protection locked="true" hidden="false"/>
    </xf>
    <xf numFmtId="164" fontId="4" fillId="4" borderId="56" xfId="0" applyFont="true" applyBorder="true" applyAlignment="false" applyProtection="false">
      <alignment horizontal="general" vertical="center" textRotation="0" wrapText="false" indent="0" shrinkToFit="false"/>
      <protection locked="true" hidden="false"/>
    </xf>
    <xf numFmtId="164" fontId="18" fillId="4" borderId="57" xfId="0" applyFont="true" applyBorder="true" applyAlignment="true" applyProtection="false">
      <alignment horizontal="center" vertical="center" textRotation="0" wrapText="false" indent="0" shrinkToFit="false"/>
      <protection locked="true" hidden="false"/>
    </xf>
    <xf numFmtId="164" fontId="4" fillId="4" borderId="57" xfId="0" applyFont="true" applyBorder="true" applyAlignment="true" applyProtection="false">
      <alignment horizontal="center" vertical="center" textRotation="0" wrapText="true" indent="0" shrinkToFit="false"/>
      <protection locked="true" hidden="false"/>
    </xf>
    <xf numFmtId="164" fontId="4" fillId="4" borderId="57" xfId="0" applyFont="true" applyBorder="true" applyAlignment="true" applyProtection="false">
      <alignment horizontal="center" vertical="center" textRotation="0" wrapText="false" indent="0" shrinkToFit="true"/>
      <protection locked="true" hidden="false"/>
    </xf>
    <xf numFmtId="164" fontId="20" fillId="4" borderId="57" xfId="0" applyFont="true" applyBorder="true" applyAlignment="true" applyProtection="false">
      <alignment horizontal="center" vertical="center" textRotation="0" wrapText="true" indent="0" shrinkToFit="false"/>
      <protection locked="true" hidden="false"/>
    </xf>
    <xf numFmtId="167" fontId="4" fillId="4" borderId="57" xfId="0" applyFont="true" applyBorder="true" applyAlignment="true" applyProtection="false">
      <alignment horizontal="center" vertical="center" textRotation="0" wrapText="true" indent="0" shrinkToFit="false"/>
      <protection locked="true" hidden="false"/>
    </xf>
    <xf numFmtId="164" fontId="4" fillId="4" borderId="58" xfId="0" applyFont="true" applyBorder="true" applyAlignment="true" applyProtection="false">
      <alignment horizontal="center" vertical="center" textRotation="0" wrapText="true" indent="0" shrinkToFit="false"/>
      <protection locked="true" hidden="false"/>
    </xf>
    <xf numFmtId="164" fontId="4" fillId="0" borderId="59" xfId="0" applyFont="true" applyBorder="true" applyAlignment="false" applyProtection="false">
      <alignment horizontal="general" vertical="center" textRotation="0" wrapText="false" indent="0" shrinkToFit="false"/>
      <protection locked="true" hidden="false"/>
    </xf>
    <xf numFmtId="164" fontId="4" fillId="0" borderId="60" xfId="0" applyFont="true" applyBorder="true" applyAlignment="true" applyProtection="false">
      <alignment horizontal="general" vertical="center" textRotation="0" wrapText="true" indent="0" shrinkToFit="false"/>
      <protection locked="true" hidden="false"/>
    </xf>
    <xf numFmtId="164" fontId="4" fillId="0" borderId="61" xfId="0" applyFont="true" applyBorder="true" applyAlignment="true" applyProtection="false">
      <alignment horizontal="left" vertical="center" textRotation="0" wrapText="true" indent="0" shrinkToFit="false"/>
      <protection locked="true" hidden="false"/>
    </xf>
    <xf numFmtId="164" fontId="4" fillId="4" borderId="62" xfId="0" applyFont="true" applyBorder="true" applyAlignment="true" applyProtection="false">
      <alignment horizontal="center" vertical="center" textRotation="0" wrapText="false" indent="0" shrinkToFit="true"/>
      <protection locked="true" hidden="false"/>
    </xf>
    <xf numFmtId="164" fontId="4" fillId="4" borderId="24" xfId="0" applyFont="true" applyBorder="true" applyAlignment="true" applyProtection="false">
      <alignment horizontal="center" vertical="center" textRotation="0" wrapText="false" indent="0" shrinkToFit="true"/>
      <protection locked="true" hidden="false"/>
    </xf>
    <xf numFmtId="164" fontId="4" fillId="4" borderId="26" xfId="0" applyFont="true" applyBorder="true" applyAlignment="true" applyProtection="false">
      <alignment horizontal="center" vertical="center" textRotation="0" wrapText="false" indent="0" shrinkToFit="true"/>
      <protection locked="true" hidden="false"/>
    </xf>
    <xf numFmtId="167" fontId="4" fillId="4" borderId="63" xfId="0" applyFont="true" applyBorder="true" applyAlignment="true" applyProtection="false">
      <alignment horizontal="center" vertical="center" textRotation="0" wrapText="true" indent="0" shrinkToFit="false"/>
      <protection locked="true" hidden="false"/>
    </xf>
    <xf numFmtId="167" fontId="4" fillId="4" borderId="64" xfId="0" applyFont="true" applyBorder="true" applyAlignment="true" applyProtection="false">
      <alignment horizontal="center" vertical="center" textRotation="0" wrapText="true" indent="0" shrinkToFit="false"/>
      <protection locked="true" hidden="false"/>
    </xf>
    <xf numFmtId="164" fontId="4" fillId="0" borderId="65" xfId="0" applyFont="true" applyBorder="true" applyAlignment="true" applyProtection="false">
      <alignment horizontal="center" vertical="center" textRotation="0" wrapText="true" indent="0" shrinkToFit="false"/>
      <protection locked="true" hidden="false"/>
    </xf>
    <xf numFmtId="164" fontId="4" fillId="0" borderId="66" xfId="0" applyFont="true" applyBorder="true" applyAlignment="false" applyProtection="false">
      <alignment horizontal="general" vertical="center" textRotation="0" wrapText="false" indent="0" shrinkToFit="false"/>
      <protection locked="true" hidden="false"/>
    </xf>
    <xf numFmtId="164" fontId="4" fillId="0" borderId="67" xfId="0" applyFont="true" applyBorder="true" applyAlignment="true" applyProtection="false">
      <alignment horizontal="general" vertical="center" textRotation="0" wrapText="true" indent="0" shrinkToFit="false"/>
      <protection locked="true" hidden="false"/>
    </xf>
    <xf numFmtId="164" fontId="4" fillId="0" borderId="68" xfId="0" applyFont="true" applyBorder="true" applyAlignment="true" applyProtection="false">
      <alignment horizontal="left" vertical="center" textRotation="0" wrapText="true" indent="0" shrinkToFit="false"/>
      <protection locked="true" hidden="false"/>
    </xf>
    <xf numFmtId="164" fontId="4" fillId="4" borderId="16" xfId="0" applyFont="true" applyBorder="true" applyAlignment="true" applyProtection="false">
      <alignment horizontal="center" vertical="center" textRotation="0" wrapText="false" indent="0" shrinkToFit="true"/>
      <protection locked="true" hidden="false"/>
    </xf>
    <xf numFmtId="164" fontId="4" fillId="4" borderId="1" xfId="0" applyFont="true" applyBorder="true" applyAlignment="true" applyProtection="false">
      <alignment horizontal="center" vertical="center" textRotation="0" wrapText="false" indent="0" shrinkToFit="true"/>
      <protection locked="true" hidden="false"/>
    </xf>
    <xf numFmtId="164" fontId="4" fillId="4" borderId="17" xfId="0" applyFont="true" applyBorder="true" applyAlignment="true" applyProtection="false">
      <alignment horizontal="center" vertical="center" textRotation="0" wrapText="false" indent="0" shrinkToFit="true"/>
      <protection locked="true" hidden="false"/>
    </xf>
    <xf numFmtId="164" fontId="4" fillId="4" borderId="16" xfId="0" applyFont="true" applyBorder="true" applyAlignment="true" applyProtection="false">
      <alignment horizontal="center" vertical="center" textRotation="0" wrapText="true" indent="0" shrinkToFit="false"/>
      <protection locked="true" hidden="false"/>
    </xf>
    <xf numFmtId="167" fontId="4" fillId="4" borderId="69" xfId="0" applyFont="true" applyBorder="true" applyAlignment="true" applyProtection="false">
      <alignment horizontal="center" vertical="center" textRotation="0" wrapText="true" indent="0" shrinkToFit="false"/>
      <protection locked="true" hidden="false"/>
    </xf>
    <xf numFmtId="164" fontId="4" fillId="3" borderId="16" xfId="0" applyFont="true" applyBorder="true" applyAlignment="true" applyProtection="true">
      <alignment horizontal="center" vertical="center" textRotation="0" wrapText="false" indent="0" shrinkToFit="true"/>
      <protection locked="false" hidden="false"/>
    </xf>
    <xf numFmtId="164" fontId="4" fillId="3" borderId="1" xfId="0" applyFont="true" applyBorder="true" applyAlignment="true" applyProtection="true">
      <alignment horizontal="center" vertical="center" textRotation="0" wrapText="false" indent="0" shrinkToFit="true"/>
      <protection locked="false" hidden="false"/>
    </xf>
    <xf numFmtId="164" fontId="4" fillId="3" borderId="17" xfId="0" applyFont="true" applyBorder="true" applyAlignment="true" applyProtection="true">
      <alignment horizontal="center" vertical="center" textRotation="0" wrapText="false" indent="0" shrinkToFit="true"/>
      <protection locked="false" hidden="false"/>
    </xf>
    <xf numFmtId="164" fontId="4" fillId="4" borderId="70" xfId="0" applyFont="true" applyBorder="true" applyAlignment="true" applyProtection="false">
      <alignment horizontal="center" vertical="center" textRotation="0" wrapText="true" indent="0" shrinkToFit="false"/>
      <protection locked="true" hidden="false"/>
    </xf>
    <xf numFmtId="164" fontId="4" fillId="0" borderId="71" xfId="0" applyFont="true" applyBorder="true" applyAlignment="true" applyProtection="false">
      <alignment horizontal="left" vertical="center" textRotation="0" wrapText="true" indent="0" shrinkToFit="false"/>
      <protection locked="true" hidden="false"/>
    </xf>
    <xf numFmtId="164" fontId="13" fillId="0" borderId="72" xfId="0" applyFont="true" applyBorder="true" applyAlignment="true" applyProtection="false">
      <alignment horizontal="center" vertical="center" textRotation="0" wrapText="false" indent="0" shrinkToFit="false"/>
      <protection locked="true" hidden="false"/>
    </xf>
    <xf numFmtId="164" fontId="4" fillId="4" borderId="63" xfId="0" applyFont="true" applyBorder="true" applyAlignment="true" applyProtection="true">
      <alignment horizontal="center" vertical="center" textRotation="0" wrapText="false" indent="0" shrinkToFit="true"/>
      <protection locked="true" hidden="false"/>
    </xf>
    <xf numFmtId="164" fontId="4" fillId="4" borderId="25" xfId="0" applyFont="true" applyBorder="true" applyAlignment="true" applyProtection="true">
      <alignment horizontal="center" vertical="center" textRotation="0" wrapText="false" indent="0" shrinkToFit="true"/>
      <protection locked="true" hidden="false"/>
    </xf>
    <xf numFmtId="164" fontId="4" fillId="4" borderId="73" xfId="0" applyFont="true" applyBorder="true" applyAlignment="true" applyProtection="true">
      <alignment horizontal="center" vertical="center" textRotation="0" wrapText="false" indent="0" shrinkToFit="true"/>
      <protection locked="true" hidden="false"/>
    </xf>
    <xf numFmtId="164" fontId="4" fillId="4" borderId="74" xfId="0" applyFont="true" applyBorder="true" applyAlignment="true" applyProtection="true">
      <alignment horizontal="center" vertical="center" textRotation="0" wrapText="false" indent="0" shrinkToFit="true"/>
      <protection locked="true" hidden="false"/>
    </xf>
    <xf numFmtId="164" fontId="13" fillId="0" borderId="68" xfId="0" applyFont="true" applyBorder="true" applyAlignment="true" applyProtection="false">
      <alignment horizontal="center" vertical="center" textRotation="0" wrapText="false" indent="0" shrinkToFit="false"/>
      <protection locked="true" hidden="false"/>
    </xf>
    <xf numFmtId="164" fontId="4" fillId="4" borderId="16" xfId="0" applyFont="true" applyBorder="true" applyAlignment="true" applyProtection="true">
      <alignment horizontal="center" vertical="center" textRotation="0" wrapText="false" indent="0" shrinkToFit="true"/>
      <protection locked="true" hidden="false"/>
    </xf>
    <xf numFmtId="164" fontId="4" fillId="4" borderId="1" xfId="0" applyFont="true" applyBorder="true" applyAlignment="true" applyProtection="true">
      <alignment horizontal="center" vertical="center" textRotation="0" wrapText="false" indent="0" shrinkToFit="true"/>
      <protection locked="true" hidden="false"/>
    </xf>
    <xf numFmtId="164" fontId="4" fillId="4" borderId="17" xfId="0" applyFont="true" applyBorder="true" applyAlignment="true" applyProtection="true">
      <alignment horizontal="center" vertical="center" textRotation="0" wrapText="false" indent="0" shrinkToFit="true"/>
      <protection locked="true" hidden="false"/>
    </xf>
    <xf numFmtId="164" fontId="4" fillId="4" borderId="18" xfId="0" applyFont="true" applyBorder="true" applyAlignment="true" applyProtection="true">
      <alignment horizontal="center" vertical="center" textRotation="0" wrapText="false" indent="0" shrinkToFit="true"/>
      <protection locked="true" hidden="false"/>
    </xf>
    <xf numFmtId="164" fontId="4" fillId="3" borderId="71" xfId="0" applyFont="true" applyBorder="true" applyAlignment="true" applyProtection="true">
      <alignment horizontal="center" vertical="center" textRotation="0" wrapText="false" indent="0" shrinkToFit="false"/>
      <protection locked="false" hidden="false"/>
    </xf>
    <xf numFmtId="164" fontId="4" fillId="4" borderId="20" xfId="0" applyFont="true" applyBorder="true" applyAlignment="true" applyProtection="true">
      <alignment horizontal="center" vertical="center" textRotation="0" wrapText="false" indent="0" shrinkToFit="true"/>
      <protection locked="true" hidden="false"/>
    </xf>
    <xf numFmtId="164" fontId="4" fillId="4" borderId="21" xfId="0" applyFont="true" applyBorder="true" applyAlignment="true" applyProtection="true">
      <alignment horizontal="center" vertical="center" textRotation="0" wrapText="false" indent="0" shrinkToFit="true"/>
      <protection locked="true" hidden="false"/>
    </xf>
    <xf numFmtId="164" fontId="4" fillId="4" borderId="22" xfId="0" applyFont="true" applyBorder="true" applyAlignment="true" applyProtection="true">
      <alignment horizontal="center" vertical="center" textRotation="0" wrapText="false" indent="0" shrinkToFit="true"/>
      <protection locked="true" hidden="false"/>
    </xf>
    <xf numFmtId="164" fontId="4" fillId="4" borderId="75" xfId="0" applyFont="true" applyBorder="true" applyAlignment="true" applyProtection="true">
      <alignment horizontal="center" vertical="center" textRotation="0" wrapText="false" indent="0" shrinkToFit="true"/>
      <protection locked="true" hidden="false"/>
    </xf>
    <xf numFmtId="164" fontId="0" fillId="4" borderId="0" xfId="0" applyFont="false" applyBorder="false" applyAlignment="false" applyProtection="false">
      <alignment horizontal="general" vertical="center" textRotation="0" wrapText="false" indent="0" shrinkToFit="false"/>
      <protection locked="true" hidden="false"/>
    </xf>
    <xf numFmtId="164" fontId="0" fillId="4" borderId="0" xfId="0" applyFont="false" applyBorder="false" applyAlignment="true" applyProtection="false">
      <alignment horizontal="center" vertical="center" textRotation="0" wrapText="false" indent="0" shrinkToFit="false"/>
      <protection locked="true" hidden="false"/>
    </xf>
    <xf numFmtId="164" fontId="22" fillId="4" borderId="0" xfId="0" applyFont="true" applyBorder="false" applyAlignment="true" applyProtection="false">
      <alignment horizontal="left" vertical="center" textRotation="0" wrapText="false" indent="0" shrinkToFit="false"/>
      <protection locked="true" hidden="false"/>
    </xf>
    <xf numFmtId="164" fontId="23" fillId="4" borderId="0" xfId="0" applyFont="true" applyBorder="false" applyAlignment="true" applyProtection="false">
      <alignment horizontal="left" vertical="center" textRotation="0" wrapText="false" indent="0" shrinkToFit="false"/>
      <protection locked="true" hidden="false"/>
    </xf>
    <xf numFmtId="164" fontId="24" fillId="4" borderId="0" xfId="0" applyFont="true" applyBorder="false" applyAlignment="false" applyProtection="false">
      <alignment horizontal="general" vertical="center" textRotation="0" wrapText="false" indent="0" shrinkToFit="false"/>
      <protection locked="true" hidden="false"/>
    </xf>
    <xf numFmtId="164" fontId="25" fillId="4" borderId="0" xfId="0" applyFont="true" applyBorder="false" applyAlignment="true" applyProtection="false">
      <alignment horizontal="left" vertical="center" textRotation="0" wrapText="false" indent="0" shrinkToFit="false"/>
      <protection locked="true" hidden="false"/>
    </xf>
    <xf numFmtId="164" fontId="23" fillId="4" borderId="1" xfId="0" applyFont="true" applyBorder="true" applyAlignment="true" applyProtection="false">
      <alignment horizontal="center" vertical="center" textRotation="0" wrapText="false" indent="0" shrinkToFit="false"/>
      <protection locked="true" hidden="false"/>
    </xf>
    <xf numFmtId="164" fontId="23" fillId="4" borderId="0" xfId="0" applyFont="true" applyBorder="false" applyAlignment="true" applyProtection="false">
      <alignment horizontal="center" vertical="center" textRotation="0" wrapText="false" indent="0" shrinkToFit="false"/>
      <protection locked="true" hidden="false"/>
    </xf>
    <xf numFmtId="164" fontId="23" fillId="4" borderId="0" xfId="0" applyFont="true" applyBorder="false" applyAlignment="true" applyProtection="true">
      <alignment horizontal="center" vertical="center" textRotation="0" wrapText="false" indent="0" shrinkToFit="false"/>
      <protection locked="false" hidden="false"/>
    </xf>
    <xf numFmtId="164" fontId="23" fillId="3" borderId="1" xfId="0" applyFont="true" applyBorder="true" applyAlignment="true" applyProtection="true">
      <alignment horizontal="center" vertical="center" textRotation="0" wrapText="false" indent="0" shrinkToFit="false"/>
      <protection locked="false" hidden="false"/>
    </xf>
    <xf numFmtId="165" fontId="0" fillId="3" borderId="1" xfId="0" applyFont="true" applyBorder="true" applyAlignment="true" applyProtection="true">
      <alignment horizontal="center" vertical="center" textRotation="0" wrapText="false" indent="0" shrinkToFit="false"/>
      <protection locked="false" hidden="false"/>
    </xf>
    <xf numFmtId="164" fontId="23" fillId="4" borderId="0" xfId="0" applyFont="true" applyBorder="false" applyAlignment="false" applyProtection="true">
      <alignment horizontal="general" vertical="center" textRotation="0" wrapText="false" indent="0" shrinkToFit="false"/>
      <protection locked="false" hidden="false"/>
    </xf>
    <xf numFmtId="164" fontId="0" fillId="4" borderId="1" xfId="0" applyFont="true" applyBorder="true" applyAlignment="true" applyProtection="false">
      <alignment horizontal="center" vertical="center" textRotation="0" wrapText="false" indent="0" shrinkToFit="false"/>
      <protection locked="true" hidden="false"/>
    </xf>
    <xf numFmtId="164" fontId="0" fillId="4" borderId="1" xfId="0" applyFont="true" applyBorder="true" applyAlignment="true" applyProtection="true">
      <alignment horizontal="center" vertical="center" textRotation="0" wrapText="false" indent="0" shrinkToFit="false"/>
      <protection locked="true" hidden="false"/>
    </xf>
    <xf numFmtId="164" fontId="0" fillId="3" borderId="1" xfId="0" applyFont="true" applyBorder="true" applyAlignment="true" applyProtection="true">
      <alignment horizontal="center" vertical="center" textRotation="0" wrapText="false" indent="0" shrinkToFit="false"/>
      <protection locked="false" hidden="false"/>
    </xf>
    <xf numFmtId="169" fontId="0" fillId="4" borderId="1" xfId="0" applyFont="false" applyBorder="true" applyAlignment="true" applyProtection="true">
      <alignment horizontal="center" vertical="center" textRotation="0" wrapText="false" indent="0" shrinkToFit="false"/>
      <protection locked="true" hidden="false"/>
    </xf>
    <xf numFmtId="164" fontId="0" fillId="4" borderId="1" xfId="0" applyFont="false" applyBorder="true" applyAlignment="true" applyProtection="false">
      <alignment horizontal="center" vertical="center" textRotation="0" wrapText="false" indent="0" shrinkToFit="false"/>
      <protection locked="true" hidden="false"/>
    </xf>
    <xf numFmtId="170" fontId="0" fillId="4" borderId="1" xfId="20" applyFont="true" applyBorder="true" applyAlignment="true" applyProtection="true">
      <alignment horizontal="center" vertical="center" textRotation="0" wrapText="false" indent="0" shrinkToFit="false"/>
      <protection locked="true" hidden="false"/>
    </xf>
    <xf numFmtId="165" fontId="0" fillId="4" borderId="1" xfId="0" applyFont="false" applyBorder="true" applyAlignment="true" applyProtection="true">
      <alignment horizontal="center" vertical="center" textRotation="0" wrapText="false" indent="0" shrinkToFit="false"/>
      <protection locked="false" hidden="false"/>
    </xf>
    <xf numFmtId="164" fontId="0" fillId="4" borderId="1" xfId="0" applyFont="false" applyBorder="true" applyAlignment="true" applyProtection="true">
      <alignment horizontal="center" vertical="center" textRotation="0" wrapText="false" indent="0" shrinkToFit="false"/>
      <protection locked="false" hidden="false"/>
    </xf>
    <xf numFmtId="164" fontId="23" fillId="4" borderId="0" xfId="0" applyFont="true" applyBorder="false" applyAlignment="false" applyProtection="false">
      <alignment horizontal="general" vertical="center" textRotation="0" wrapText="false" indent="0" shrinkToFit="false"/>
      <protection locked="true" hidden="false"/>
    </xf>
    <xf numFmtId="164" fontId="4" fillId="2" borderId="25" xfId="0" applyFont="true" applyBorder="true" applyAlignment="true" applyProtection="true">
      <alignment horizontal="center" vertical="center" textRotation="0" wrapText="false" indent="0" shrinkToFit="true"/>
      <protection locked="false" hidden="false"/>
    </xf>
    <xf numFmtId="164" fontId="4" fillId="3" borderId="23" xfId="0" applyFont="true" applyBorder="true" applyAlignment="true" applyProtection="true">
      <alignment horizontal="center" vertical="center" textRotation="0" wrapText="true" indent="0" shrinkToFit="false"/>
      <protection locked="false" hidden="false"/>
    </xf>
    <xf numFmtId="164" fontId="4" fillId="2" borderId="14" xfId="0" applyFont="true" applyBorder="true" applyAlignment="true" applyProtection="true">
      <alignment horizontal="center" vertical="center" textRotation="0" wrapText="false" indent="0" shrinkToFit="false"/>
      <protection locked="false" hidden="false"/>
    </xf>
    <xf numFmtId="164" fontId="4" fillId="2" borderId="1" xfId="0" applyFont="true" applyBorder="true" applyAlignment="true" applyProtection="true">
      <alignment horizontal="center" vertical="center" textRotation="0" wrapText="false" indent="0" shrinkToFit="true"/>
      <protection locked="false" hidden="false"/>
    </xf>
    <xf numFmtId="164" fontId="4" fillId="2" borderId="14" xfId="0" applyFont="true" applyBorder="true" applyAlignment="true" applyProtection="true">
      <alignment horizontal="center" vertical="center" textRotation="0" wrapText="false" indent="0" shrinkToFit="true"/>
      <protection locked="false" hidden="false"/>
    </xf>
    <xf numFmtId="164" fontId="4" fillId="4" borderId="0" xfId="0" applyFont="true" applyBorder="false" applyAlignment="true" applyProtection="false">
      <alignment horizontal="left" vertical="center" textRotation="0" wrapText="false" indent="0" shrinkToFit="false"/>
      <protection locked="true" hidden="false"/>
    </xf>
    <xf numFmtId="164" fontId="10" fillId="4" borderId="0" xfId="0" applyFont="true" applyBorder="false" applyAlignment="true" applyProtection="false">
      <alignment horizontal="left" vertical="center" textRotation="0" wrapText="false" indent="0" shrinkToFit="false"/>
      <protection locked="true" hidden="false"/>
    </xf>
    <xf numFmtId="164" fontId="4" fillId="4" borderId="0" xfId="0" applyFont="true" applyBorder="false" applyAlignment="true" applyProtection="false">
      <alignment horizontal="general" vertical="center" textRotation="0" wrapText="false" indent="0" shrinkToFit="false"/>
      <protection locked="true" hidden="false"/>
    </xf>
    <xf numFmtId="164" fontId="4" fillId="3" borderId="1" xfId="0" applyFont="true" applyBorder="true" applyAlignment="true" applyProtection="false">
      <alignment horizontal="left" vertical="center" textRotation="0" wrapText="false" indent="0" shrinkToFit="false"/>
      <protection locked="true" hidden="false"/>
    </xf>
    <xf numFmtId="164" fontId="13" fillId="4" borderId="0" xfId="0" applyFont="true" applyBorder="false" applyAlignment="true" applyProtection="false">
      <alignment horizontal="left" vertical="center" textRotation="0" wrapText="false" indent="0" shrinkToFit="false"/>
      <protection locked="true" hidden="false"/>
    </xf>
    <xf numFmtId="164" fontId="13" fillId="4" borderId="0" xfId="0" applyFont="true" applyBorder="true" applyAlignment="true" applyProtection="false">
      <alignment horizontal="left" vertical="center" textRotation="0" wrapText="false" indent="2" shrinkToFit="false"/>
      <protection locked="true" hidden="false"/>
    </xf>
    <xf numFmtId="164" fontId="4" fillId="2" borderId="1" xfId="0" applyFont="true" applyBorder="true" applyAlignment="true" applyProtection="false">
      <alignment horizontal="left" vertical="center" textRotation="0" wrapText="false" indent="0" shrinkToFit="false"/>
      <protection locked="true" hidden="false"/>
    </xf>
    <xf numFmtId="164" fontId="27" fillId="4" borderId="0" xfId="0" applyFont="true" applyBorder="false" applyAlignment="true" applyProtection="false">
      <alignment horizontal="left" vertical="center" textRotation="0" wrapText="false" indent="0" shrinkToFit="false"/>
      <protection locked="true" hidden="false"/>
    </xf>
    <xf numFmtId="164" fontId="4" fillId="4" borderId="0" xfId="0" applyFont="true" applyBorder="true" applyAlignment="true" applyProtection="false">
      <alignment horizontal="center" vertical="center" textRotation="0" wrapText="false" indent="0" shrinkToFit="false"/>
      <protection locked="true" hidden="false"/>
    </xf>
    <xf numFmtId="164" fontId="4" fillId="4" borderId="0" xfId="0" applyFont="true" applyBorder="true" applyAlignment="true" applyProtection="false">
      <alignment horizontal="left" vertical="center" textRotation="0" wrapText="false" indent="0" shrinkToFit="false"/>
      <protection locked="true" hidden="false"/>
    </xf>
    <xf numFmtId="164" fontId="4" fillId="4" borderId="1" xfId="0" applyFont="true" applyBorder="true" applyAlignment="true" applyProtection="false">
      <alignment horizontal="center" vertical="center" textRotation="0" wrapText="false" indent="0" shrinkToFit="false"/>
      <protection locked="true" hidden="false"/>
    </xf>
    <xf numFmtId="164" fontId="13" fillId="4" borderId="1" xfId="0" applyFont="true" applyBorder="true" applyAlignment="true" applyProtection="false">
      <alignment horizontal="center" vertical="center" textRotation="0" wrapText="false" indent="0" shrinkToFit="false"/>
      <protection locked="true" hidden="false"/>
    </xf>
    <xf numFmtId="164" fontId="13" fillId="4" borderId="1" xfId="0" applyFont="true" applyBorder="true" applyAlignment="true" applyProtection="false">
      <alignment horizontal="left" vertical="center" textRotation="0" wrapText="false" indent="0" shrinkToFit="false"/>
      <protection locked="true" hidden="false"/>
    </xf>
    <xf numFmtId="164" fontId="28" fillId="4" borderId="0" xfId="0" applyFont="true" applyBorder="false" applyAlignment="false" applyProtection="false">
      <alignment horizontal="general" vertical="center" textRotation="0" wrapText="false" indent="0" shrinkToFit="false"/>
      <protection locked="true" hidden="false"/>
    </xf>
    <xf numFmtId="164" fontId="4" fillId="4" borderId="0" xfId="0" applyFont="true" applyBorder="true" applyAlignment="false" applyProtection="false">
      <alignment horizontal="general" vertical="center" textRotation="0" wrapText="false" indent="0" shrinkToFit="false"/>
      <protection locked="true" hidden="false"/>
    </xf>
    <xf numFmtId="164" fontId="30" fillId="4" borderId="0" xfId="0" applyFont="true" applyBorder="false" applyAlignment="true" applyProtection="false">
      <alignment horizontal="general" vertical="center" textRotation="0" wrapText="false" indent="0" shrinkToFit="false"/>
      <protection locked="true" hidden="false"/>
    </xf>
    <xf numFmtId="164" fontId="28" fillId="4" borderId="0" xfId="0" applyFont="true" applyBorder="true" applyAlignment="false" applyProtection="false">
      <alignment horizontal="general" vertical="center" textRotation="0" wrapText="false" indent="0" shrinkToFit="false"/>
      <protection locked="true" hidden="false"/>
    </xf>
    <xf numFmtId="164" fontId="28" fillId="4" borderId="0" xfId="0" applyFont="true" applyBorder="true" applyAlignment="true" applyProtection="false">
      <alignment horizontal="general" vertical="center" textRotation="0" wrapText="false" indent="0" shrinkToFit="false"/>
      <protection locked="true" hidden="false"/>
    </xf>
    <xf numFmtId="164" fontId="28" fillId="4" borderId="0" xfId="0" applyFont="true" applyBorder="true" applyAlignment="true" applyProtection="false">
      <alignment horizontal="general" vertical="center" textRotation="0" wrapText="false" indent="0" shrinkToFit="true"/>
      <protection locked="true" hidden="false"/>
    </xf>
    <xf numFmtId="164" fontId="13" fillId="4" borderId="0" xfId="0" applyFont="true" applyBorder="false" applyAlignment="true" applyProtection="false">
      <alignment horizontal="general" vertical="center" textRotation="0" wrapText="false" indent="0" shrinkToFit="false"/>
      <protection locked="true" hidden="false"/>
    </xf>
    <xf numFmtId="164" fontId="13" fillId="4" borderId="0" xfId="0" applyFont="true" applyBorder="false" applyAlignment="false" applyProtection="false">
      <alignment horizontal="general" vertical="center" textRotation="0" wrapText="false" indent="0" shrinkToFit="false"/>
      <protection locked="true" hidden="false"/>
    </xf>
    <xf numFmtId="164" fontId="4" fillId="4" borderId="0" xfId="0" applyFont="true" applyBorder="false" applyAlignment="true" applyProtection="false">
      <alignment horizontal="general" vertical="center" textRotation="0" wrapText="true" indent="0" shrinkToFit="false"/>
      <protection locked="true" hidden="false"/>
    </xf>
    <xf numFmtId="164" fontId="12" fillId="4" borderId="0" xfId="0" applyFont="true" applyBorder="false" applyAlignment="true" applyProtection="false">
      <alignment horizontal="general" vertical="bottom" textRotation="0" wrapText="false" indent="0" shrinkToFit="false"/>
      <protection locked="true" hidden="false"/>
    </xf>
    <xf numFmtId="164" fontId="12" fillId="4" borderId="0" xfId="0" applyFont="true" applyBorder="false" applyAlignment="false" applyProtection="false">
      <alignment horizontal="general" vertical="center" textRotation="0" wrapText="false" indent="0" shrinkToFit="false"/>
      <protection locked="true" hidden="false"/>
    </xf>
    <xf numFmtId="164" fontId="12" fillId="4" borderId="0" xfId="0" applyFont="true" applyBorder="false" applyAlignment="true" applyProtection="false">
      <alignment horizontal="general" vertical="center" textRotation="0" wrapText="true" indent="0" shrinkToFit="false"/>
      <protection locked="true" hidden="false"/>
    </xf>
    <xf numFmtId="164" fontId="12" fillId="4" borderId="0" xfId="0" applyFont="true" applyBorder="false" applyAlignment="true" applyProtection="false">
      <alignment horizontal="justify" vertical="center" textRotation="0" wrapText="true" indent="0" shrinkToFit="false"/>
      <protection locked="true" hidden="false"/>
    </xf>
    <xf numFmtId="164" fontId="13" fillId="4" borderId="0" xfId="0" applyFont="true" applyBorder="true" applyAlignment="false" applyProtection="false">
      <alignment horizontal="general" vertical="center" textRotation="0" wrapText="false" indent="0" shrinkToFit="false"/>
      <protection locked="true" hidden="false"/>
    </xf>
    <xf numFmtId="164" fontId="4" fillId="4" borderId="1" xfId="0" applyFont="true" applyBorder="true" applyAlignment="false" applyProtection="false">
      <alignment horizontal="general" vertical="center" textRotation="0" wrapText="false" indent="0" shrinkToFit="false"/>
      <protection locked="true" hidden="false"/>
    </xf>
    <xf numFmtId="164" fontId="13" fillId="4" borderId="1" xfId="0" applyFont="true" applyBorder="true" applyAlignment="true" applyProtection="false">
      <alignment horizontal="general" vertical="center" textRotation="0" wrapText="false" indent="0" shrinkToFit="true"/>
      <protection locked="true" hidden="false"/>
    </xf>
    <xf numFmtId="164" fontId="23" fillId="4" borderId="8" xfId="0" applyFont="true" applyBorder="true" applyAlignment="true" applyProtection="false">
      <alignment horizontal="center" vertical="center" textRotation="0" wrapText="false" indent="0" shrinkToFit="false"/>
      <protection locked="true" hidden="false"/>
    </xf>
    <xf numFmtId="164" fontId="32" fillId="4" borderId="9" xfId="0" applyFont="true" applyBorder="true" applyAlignment="true" applyProtection="false">
      <alignment horizontal="center" vertical="center" textRotation="0" wrapText="false" indent="0" shrinkToFit="false"/>
      <protection locked="true" hidden="false"/>
    </xf>
    <xf numFmtId="164" fontId="32" fillId="4" borderId="11" xfId="0" applyFont="true" applyBorder="true" applyAlignment="true" applyProtection="false">
      <alignment horizontal="center" vertical="center" textRotation="0" wrapText="false" indent="0" shrinkToFit="false"/>
      <protection locked="true" hidden="false"/>
    </xf>
    <xf numFmtId="164" fontId="32" fillId="4" borderId="76" xfId="0" applyFont="true" applyBorder="true" applyAlignment="true" applyProtection="false">
      <alignment horizontal="center" vertical="center" textRotation="0" wrapText="false" indent="0" shrinkToFit="false"/>
      <protection locked="true" hidden="false"/>
    </xf>
    <xf numFmtId="164" fontId="0" fillId="4" borderId="11" xfId="0" applyFont="false" applyBorder="true" applyAlignment="false" applyProtection="false">
      <alignment horizontal="general" vertical="center" textRotation="0" wrapText="false" indent="0" shrinkToFit="false"/>
      <protection locked="true" hidden="false"/>
    </xf>
    <xf numFmtId="164" fontId="0" fillId="4" borderId="12" xfId="0" applyFont="false" applyBorder="true" applyAlignment="false" applyProtection="false">
      <alignment horizontal="general" vertical="center" textRotation="0" wrapText="false" indent="0" shrinkToFit="false"/>
      <protection locked="true" hidden="false"/>
    </xf>
    <xf numFmtId="164" fontId="32" fillId="4" borderId="63" xfId="0" applyFont="true" applyBorder="true" applyAlignment="true" applyProtection="false">
      <alignment horizontal="general" vertical="center" textRotation="0" wrapText="false" indent="0" shrinkToFit="true"/>
      <protection locked="true" hidden="false"/>
    </xf>
    <xf numFmtId="164" fontId="32" fillId="4" borderId="25" xfId="0" applyFont="true" applyBorder="true" applyAlignment="false" applyProtection="false">
      <alignment horizontal="general" vertical="center" textRotation="0" wrapText="false" indent="0" shrinkToFit="false"/>
      <protection locked="true" hidden="false"/>
    </xf>
    <xf numFmtId="164" fontId="32" fillId="4" borderId="64" xfId="0" applyFont="true" applyBorder="true" applyAlignment="false" applyProtection="false">
      <alignment horizontal="general" vertical="center" textRotation="0" wrapText="false" indent="0" shrinkToFit="false"/>
      <protection locked="true" hidden="false"/>
    </xf>
    <xf numFmtId="164" fontId="0" fillId="4" borderId="25" xfId="0" applyFont="false" applyBorder="true" applyAlignment="false" applyProtection="false">
      <alignment horizontal="general" vertical="center" textRotation="0" wrapText="false" indent="0" shrinkToFit="false"/>
      <protection locked="true" hidden="false"/>
    </xf>
    <xf numFmtId="164" fontId="0" fillId="4" borderId="73" xfId="0" applyFont="false" applyBorder="true" applyAlignment="false" applyProtection="false">
      <alignment horizontal="general" vertical="center" textRotation="0" wrapText="false" indent="0" shrinkToFit="false"/>
      <protection locked="true" hidden="false"/>
    </xf>
    <xf numFmtId="164" fontId="33" fillId="4" borderId="16" xfId="0" applyFont="true" applyBorder="true" applyAlignment="true" applyProtection="false">
      <alignment horizontal="general" vertical="center" textRotation="0" wrapText="false" indent="0" shrinkToFit="true"/>
      <protection locked="true" hidden="false"/>
    </xf>
    <xf numFmtId="164" fontId="32" fillId="4" borderId="1" xfId="0" applyFont="true" applyBorder="true" applyAlignment="false" applyProtection="false">
      <alignment horizontal="general" vertical="center" textRotation="0" wrapText="false" indent="0" shrinkToFit="false"/>
      <protection locked="true" hidden="false"/>
    </xf>
    <xf numFmtId="164" fontId="32" fillId="4" borderId="69" xfId="0" applyFont="true" applyBorder="true" applyAlignment="false" applyProtection="false">
      <alignment horizontal="general" vertical="center" textRotation="0" wrapText="false" indent="0" shrinkToFit="false"/>
      <protection locked="true" hidden="false"/>
    </xf>
    <xf numFmtId="164" fontId="0" fillId="4" borderId="1" xfId="0" applyFont="false" applyBorder="true" applyAlignment="false" applyProtection="false">
      <alignment horizontal="general" vertical="center" textRotation="0" wrapText="false" indent="0" shrinkToFit="false"/>
      <protection locked="true" hidden="false"/>
    </xf>
    <xf numFmtId="164" fontId="0" fillId="4" borderId="17" xfId="0" applyFont="false" applyBorder="true" applyAlignment="false" applyProtection="false">
      <alignment horizontal="general" vertical="center" textRotation="0" wrapText="false" indent="0" shrinkToFit="false"/>
      <protection locked="true" hidden="false"/>
    </xf>
    <xf numFmtId="164" fontId="0" fillId="4" borderId="16" xfId="0" applyFont="false" applyBorder="true" applyAlignment="true" applyProtection="false">
      <alignment horizontal="general" vertical="center" textRotation="0" wrapText="false" indent="0" shrinkToFit="true"/>
      <protection locked="true" hidden="false"/>
    </xf>
    <xf numFmtId="164" fontId="0" fillId="4" borderId="20" xfId="0" applyFont="false" applyBorder="true" applyAlignment="true" applyProtection="false">
      <alignment horizontal="general" vertical="center" textRotation="0" wrapText="false" indent="0" shrinkToFit="true"/>
      <protection locked="true" hidden="false"/>
    </xf>
    <xf numFmtId="164" fontId="0" fillId="4" borderId="21" xfId="0" applyFont="false" applyBorder="true" applyAlignment="false" applyProtection="false">
      <alignment horizontal="general" vertical="center" textRotation="0" wrapText="false" indent="0" shrinkToFit="false"/>
      <protection locked="true" hidden="false"/>
    </xf>
    <xf numFmtId="164" fontId="0" fillId="4" borderId="22" xfId="0" applyFont="false" applyBorder="true" applyAlignment="fals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Comma [0]"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worksheet" Target="worksheets/sheet4.xml"/>
<Relationship Id="rId6" Type="http://schemas.openxmlformats.org/officeDocument/2006/relationships/worksheet" Target="worksheets/sheet5.xml"/>
<Relationship Id="rId7" Type="http://schemas.openxmlformats.org/officeDocument/2006/relationships/worksheet" Target="worksheets/sheet6.xml"/>
<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40680</xdr:rowOff>
    </xdr:from>
    <xdr:to>
      <xdr:col>3</xdr:col>
      <xdr:colOff>250920</xdr:colOff>
      <xdr:row>2</xdr:row>
      <xdr:rowOff>125280</xdr:rowOff>
    </xdr:to>
    <xdr:sp>
      <xdr:nvSpPr>
        <xdr:cNvPr id="0" name="CustomShape 1"/>
        <xdr:cNvSpPr/>
      </xdr:nvSpPr>
      <xdr:spPr>
        <a:xfrm>
          <a:off x="0" y="297720"/>
          <a:ext cx="1422360" cy="341640"/>
        </a:xfrm>
        <a:prstGeom prst="rect">
          <a:avLst/>
        </a:prstGeom>
        <a:noFill/>
        <a:ln w="12600">
          <a:noFill/>
        </a:ln>
      </xdr:spPr>
      <xdr:style>
        <a:lnRef idx="0"/>
        <a:fillRef idx="0"/>
        <a:effectRef idx="0"/>
        <a:fontRef idx="minor"/>
      </xdr:style>
      <xdr:txBody>
        <a:bodyPr lIns="90000" rIns="90000" tIns="45000" bIns="45000" anchor="ctr"/>
        <a:p>
          <a:pPr>
            <a:lnSpc>
              <a:spcPct val="100000"/>
            </a:lnSpc>
          </a:pPr>
          <a:r>
            <a:rPr b="0" lang="en-US" sz="1600" spc="-1" strike="noStrike">
              <a:solidFill>
                <a:srgbClr val="ff0000"/>
              </a:solidFill>
              <a:uFill>
                <a:solidFill>
                  <a:srgbClr val="ffffff"/>
                </a:solidFill>
              </a:uFill>
              <a:latin typeface="ＭＳ ゴシック"/>
              <a:ea typeface="ＭＳ ゴシック"/>
            </a:rPr>
            <a:t>【記載例】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21</xdr:col>
      <xdr:colOff>237960</xdr:colOff>
      <xdr:row>21</xdr:row>
      <xdr:rowOff>19800</xdr:rowOff>
    </xdr:from>
    <xdr:to>
      <xdr:col>21</xdr:col>
      <xdr:colOff>494640</xdr:colOff>
      <xdr:row>31</xdr:row>
      <xdr:rowOff>190080</xdr:rowOff>
    </xdr:to>
    <xdr:sp>
      <xdr:nvSpPr>
        <xdr:cNvPr id="1" name="CustomShape 1"/>
        <xdr:cNvSpPr/>
      </xdr:nvSpPr>
      <xdr:spPr>
        <a:xfrm>
          <a:off x="18097200" y="5020200"/>
          <a:ext cx="256680" cy="2551680"/>
        </a:xfrm>
        <a:prstGeom prst="rightBrace">
          <a:avLst>
            <a:gd name="adj1" fmla="val 8333"/>
            <a:gd name="adj2" fmla="val 50000"/>
          </a:avLst>
        </a:prstGeom>
        <a:noFill/>
        <a:ln w="6480">
          <a:solidFill>
            <a:srgbClr val="000000"/>
          </a:solidFill>
          <a:miter/>
        </a:ln>
      </xdr:spPr>
      <xdr:style>
        <a:lnRef idx="0"/>
        <a:fillRef idx="0"/>
        <a:effectRef idx="0"/>
        <a:fontRef idx="minor"/>
      </xdr:style>
    </xdr:sp>
    <xdr:clientData/>
  </xdr:twoCellAnchor>
  <xdr:twoCellAnchor editAs="oneCell">
    <xdr:from>
      <xdr:col>22</xdr:col>
      <xdr:colOff>153000</xdr:colOff>
      <xdr:row>23</xdr:row>
      <xdr:rowOff>191160</xdr:rowOff>
    </xdr:from>
    <xdr:to>
      <xdr:col>29</xdr:col>
      <xdr:colOff>28080</xdr:colOff>
      <xdr:row>29</xdr:row>
      <xdr:rowOff>66240</xdr:rowOff>
    </xdr:to>
    <xdr:sp>
      <xdr:nvSpPr>
        <xdr:cNvPr id="2" name="CustomShape 1"/>
        <xdr:cNvSpPr/>
      </xdr:nvSpPr>
      <xdr:spPr>
        <a:xfrm>
          <a:off x="18812160" y="5667840"/>
          <a:ext cx="5475960" cy="1303920"/>
        </a:xfrm>
        <a:prstGeom prst="rect">
          <a:avLst/>
        </a:prstGeom>
        <a:noFill/>
        <a:ln w="12600">
          <a:solidFill>
            <a:srgbClr val="325490"/>
          </a:solidFill>
          <a:miter/>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Calibri"/>
            </a:rPr>
            <a:t>職種ごとの勤務時間を「○：○○～○：○○」と表記することが困難な場合は、勤務時間数のみを入力してください。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21</xdr:col>
      <xdr:colOff>447840</xdr:colOff>
      <xdr:row>12</xdr:row>
      <xdr:rowOff>29160</xdr:rowOff>
    </xdr:from>
    <xdr:to>
      <xdr:col>28</xdr:col>
      <xdr:colOff>562680</xdr:colOff>
      <xdr:row>17</xdr:row>
      <xdr:rowOff>143280</xdr:rowOff>
    </xdr:to>
    <xdr:sp>
      <xdr:nvSpPr>
        <xdr:cNvPr id="3" name="CustomShape 1"/>
        <xdr:cNvSpPr/>
      </xdr:nvSpPr>
      <xdr:spPr>
        <a:xfrm>
          <a:off x="18307080" y="2886480"/>
          <a:ext cx="5715360" cy="1304640"/>
        </a:xfrm>
        <a:prstGeom prst="rect">
          <a:avLst/>
        </a:prstGeom>
        <a:noFill/>
        <a:ln w="12600">
          <a:solidFill>
            <a:srgbClr val="325490"/>
          </a:solidFill>
          <a:miter/>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Calibri"/>
            </a:rPr>
            <a:t>シフト記号が足りない場合は、「勤務時間帯（シフト記号）追加」ボタンを押して、行を追加してください。</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（シフト記号は　</a:t>
          </a:r>
          <a:r>
            <a:rPr b="0" lang="en-US" sz="1100" spc="-1" strike="noStrike">
              <a:solidFill>
                <a:srgbClr val="000000"/>
              </a:solidFill>
              <a:uFill>
                <a:solidFill>
                  <a:srgbClr val="ffffff"/>
                </a:solidFill>
              </a:uFill>
              <a:latin typeface="Calibri"/>
            </a:rPr>
            <a:t>aa,ab,ac </a:t>
          </a:r>
          <a:r>
            <a:rPr b="0" lang="en-US" sz="1100" spc="-1" strike="noStrike">
              <a:solidFill>
                <a:srgbClr val="000000"/>
              </a:solidFill>
              <a:uFill>
                <a:solidFill>
                  <a:srgbClr val="ffffff"/>
                </a:solidFill>
              </a:uFill>
              <a:latin typeface="Calibri"/>
            </a:rPr>
            <a:t>・・・など、適宜アレンジしてください。）</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21</xdr:col>
      <xdr:colOff>237960</xdr:colOff>
      <xdr:row>21</xdr:row>
      <xdr:rowOff>19800</xdr:rowOff>
    </xdr:from>
    <xdr:to>
      <xdr:col>21</xdr:col>
      <xdr:colOff>494640</xdr:colOff>
      <xdr:row>31</xdr:row>
      <xdr:rowOff>190080</xdr:rowOff>
    </xdr:to>
    <xdr:sp>
      <xdr:nvSpPr>
        <xdr:cNvPr id="4" name="CustomShape 1"/>
        <xdr:cNvSpPr/>
      </xdr:nvSpPr>
      <xdr:spPr>
        <a:xfrm>
          <a:off x="18097200" y="5020200"/>
          <a:ext cx="256680" cy="2551680"/>
        </a:xfrm>
        <a:prstGeom prst="rightBrace">
          <a:avLst>
            <a:gd name="adj1" fmla="val 8333"/>
            <a:gd name="adj2" fmla="val 50000"/>
          </a:avLst>
        </a:prstGeom>
        <a:noFill/>
        <a:ln w="6480">
          <a:solidFill>
            <a:srgbClr val="000000"/>
          </a:solidFill>
          <a:miter/>
        </a:ln>
      </xdr:spPr>
      <xdr:style>
        <a:lnRef idx="0"/>
        <a:fillRef idx="0"/>
        <a:effectRef idx="0"/>
        <a:fontRef idx="minor"/>
      </xdr:style>
    </xdr:sp>
    <xdr:clientData/>
  </xdr:twoCellAnchor>
  <xdr:twoCellAnchor editAs="oneCell">
    <xdr:from>
      <xdr:col>22</xdr:col>
      <xdr:colOff>153000</xdr:colOff>
      <xdr:row>23</xdr:row>
      <xdr:rowOff>191160</xdr:rowOff>
    </xdr:from>
    <xdr:to>
      <xdr:col>29</xdr:col>
      <xdr:colOff>28080</xdr:colOff>
      <xdr:row>29</xdr:row>
      <xdr:rowOff>66240</xdr:rowOff>
    </xdr:to>
    <xdr:sp>
      <xdr:nvSpPr>
        <xdr:cNvPr id="5" name="CustomShape 1"/>
        <xdr:cNvSpPr/>
      </xdr:nvSpPr>
      <xdr:spPr>
        <a:xfrm>
          <a:off x="18812160" y="5667840"/>
          <a:ext cx="5475960" cy="1303920"/>
        </a:xfrm>
        <a:prstGeom prst="rect">
          <a:avLst/>
        </a:prstGeom>
        <a:noFill/>
        <a:ln w="12600">
          <a:solidFill>
            <a:srgbClr val="325490"/>
          </a:solidFill>
          <a:miter/>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Calibri"/>
            </a:rPr>
            <a:t>職種ごとの勤務時間を「○：○○～○：○○」と表記することが困難な場合は、勤務時間数のみを入力してください。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21</xdr:col>
      <xdr:colOff>447840</xdr:colOff>
      <xdr:row>12</xdr:row>
      <xdr:rowOff>29160</xdr:rowOff>
    </xdr:from>
    <xdr:to>
      <xdr:col>28</xdr:col>
      <xdr:colOff>562680</xdr:colOff>
      <xdr:row>17</xdr:row>
      <xdr:rowOff>143280</xdr:rowOff>
    </xdr:to>
    <xdr:sp>
      <xdr:nvSpPr>
        <xdr:cNvPr id="6" name="CustomShape 1"/>
        <xdr:cNvSpPr/>
      </xdr:nvSpPr>
      <xdr:spPr>
        <a:xfrm>
          <a:off x="18307080" y="2886480"/>
          <a:ext cx="5715360" cy="1304640"/>
        </a:xfrm>
        <a:prstGeom prst="rect">
          <a:avLst/>
        </a:prstGeom>
        <a:noFill/>
        <a:ln w="12600">
          <a:solidFill>
            <a:srgbClr val="325490"/>
          </a:solidFill>
          <a:miter/>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Calibri"/>
            </a:rPr>
            <a:t>シフト記号が足りない場合は、「勤務時間帯（シフト記号）追加」ボタンを押して、行を追加してください。</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（シフト記号は　</a:t>
          </a:r>
          <a:r>
            <a:rPr b="0" lang="en-US" sz="1100" spc="-1" strike="noStrike">
              <a:solidFill>
                <a:srgbClr val="000000"/>
              </a:solidFill>
              <a:uFill>
                <a:solidFill>
                  <a:srgbClr val="ffffff"/>
                </a:solidFill>
              </a:uFill>
              <a:latin typeface="Calibri"/>
            </a:rPr>
            <a:t>aa,ab,ac </a:t>
          </a:r>
          <a:r>
            <a:rPr b="0" lang="en-US" sz="1100" spc="-1" strike="noStrike">
              <a:solidFill>
                <a:srgbClr val="000000"/>
              </a:solidFill>
              <a:uFill>
                <a:solidFill>
                  <a:srgbClr val="ffffff"/>
                </a:solidFill>
              </a:uFill>
              <a:latin typeface="Calibri"/>
            </a:rPr>
            <a:t>・・・など、適宜アレンジしてください。）</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381600</xdr:colOff>
      <xdr:row>3</xdr:row>
      <xdr:rowOff>85680</xdr:rowOff>
    </xdr:from>
    <xdr:to>
      <xdr:col>4</xdr:col>
      <xdr:colOff>457560</xdr:colOff>
      <xdr:row>4</xdr:row>
      <xdr:rowOff>248040</xdr:rowOff>
    </xdr:to>
    <xdr:sp>
      <xdr:nvSpPr>
        <xdr:cNvPr id="7" name="CustomShape 1"/>
        <xdr:cNvSpPr/>
      </xdr:nvSpPr>
      <xdr:spPr>
        <a:xfrm>
          <a:off x="6239160" y="838080"/>
          <a:ext cx="75960" cy="419400"/>
        </a:xfrm>
        <a:prstGeom prst="rightBrace">
          <a:avLst>
            <a:gd name="adj1" fmla="val 8333"/>
            <a:gd name="adj2" fmla="val 50000"/>
          </a:avLst>
        </a:prstGeom>
        <a:noFill/>
        <a:ln w="19080">
          <a:solidFill>
            <a:srgbClr val="000000"/>
          </a:solidFill>
          <a:miter/>
        </a:ln>
      </xdr:spPr>
      <xdr:style>
        <a:lnRef idx="0"/>
        <a:fillRef idx="0"/>
        <a:effectRef idx="0"/>
        <a:fontRef idx="minor"/>
      </xdr:style>
    </xdr:sp>
    <xdr:clientData/>
  </xdr:twoCellAnchor>
</xdr:wsDr>
</file>

<file path=xl/worksheets/_rels/sheet1.xml.rels><?xml version="1.0" encoding="UTF-8"?>

<Relationships xmlns="http://schemas.openxmlformats.org/package/2006/relationships">
<Relationship Id="rId1"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1:73"/>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20.25">
</sheetFormatPr>
  <cols>
    <col collapsed="false" hidden="false" max="1" min="1" style="1" width="1.60728744939271"/>
    <col collapsed="false" hidden="false" max="5" min="2" style="1" width="5.78542510121457"/>
    <col collapsed="false" hidden="true" max="6" min="6" style="1" width="0"/>
    <col collapsed="false" hidden="false" max="58" min="7" style="1" width="5.67611336032389"/>
    <col collapsed="false" hidden="false" max="1025" min="59" style="1" width="4.2834008097166"/>
  </cols>
  <sheetData>
    <row r="1" s="2" customFormat="true" ht="20.25" hidden="false" customHeight="true" outlineLevel="0" collapsed="false">
      <c r="C1" s="3" t="s">
        <v>
0</v>
      </c>
      <c r="D1" s="3"/>
      <c r="E1" s="3"/>
      <c r="F1" s="3"/>
      <c r="G1" s="3"/>
      <c r="H1" s="4" t="s">
        <v>
1</v>
      </c>
      <c r="J1" s="4"/>
      <c r="L1" s="3"/>
      <c r="M1" s="3"/>
      <c r="N1" s="3"/>
      <c r="O1" s="3"/>
      <c r="P1" s="3"/>
      <c r="Q1" s="3"/>
      <c r="R1" s="3"/>
      <c r="AM1" s="5"/>
      <c r="AN1" s="6"/>
      <c r="AO1" s="7" t="s">
        <v>
2</v>
      </c>
      <c r="AP1" s="8" t="s">
        <v>
3</v>
      </c>
      <c r="AQ1" s="8"/>
      <c r="AR1" s="8"/>
      <c r="AS1" s="8"/>
      <c r="AT1" s="8"/>
      <c r="AU1" s="8"/>
      <c r="AV1" s="8"/>
      <c r="AW1" s="8"/>
      <c r="AX1" s="8"/>
      <c r="AY1" s="8"/>
      <c r="AZ1" s="8"/>
      <c r="BA1" s="8"/>
      <c r="BB1" s="8"/>
      <c r="BC1" s="8"/>
      <c r="BD1" s="8"/>
      <c r="BE1" s="8"/>
      <c r="BF1" s="7" t="s">
        <v>
4</v>
      </c>
    </row>
    <row r="2" customFormat="false" ht="20.25" hidden="false" customHeight="true" outlineLevel="0" collapsed="false">
      <c r="A2" s="2"/>
      <c r="B2" s="2"/>
      <c r="C2" s="3"/>
      <c r="D2" s="3"/>
      <c r="E2" s="3"/>
      <c r="F2" s="3"/>
      <c r="G2" s="3"/>
      <c r="H2" s="0"/>
      <c r="I2" s="2"/>
      <c r="J2" s="4"/>
      <c r="K2" s="2"/>
      <c r="L2" s="3"/>
      <c r="M2" s="3"/>
      <c r="N2" s="3"/>
      <c r="O2" s="3"/>
      <c r="P2" s="3"/>
      <c r="Q2" s="3"/>
      <c r="R2" s="3"/>
      <c r="S2" s="2"/>
      <c r="T2" s="2"/>
      <c r="U2" s="2"/>
      <c r="V2" s="2"/>
      <c r="W2" s="2"/>
      <c r="X2" s="2"/>
      <c r="Y2" s="9" t="s">
        <v>
5</v>
      </c>
      <c r="Z2" s="10" t="n">
        <v>
2</v>
      </c>
      <c r="AA2" s="10"/>
      <c r="AB2" s="11" t="s">
        <v>
6</v>
      </c>
      <c r="AC2" s="12" t="n">
        <f aca="false">
IF(Z2=0,"",YEAR(DATE(2018+Z2,1,1)))</f>
        <v>
2020</v>
      </c>
      <c r="AD2" s="12"/>
      <c r="AE2" s="13" t="s">
        <v>
7</v>
      </c>
      <c r="AF2" s="14" t="s">
        <v>
8</v>
      </c>
      <c r="AG2" s="10" t="n">
        <v>
4</v>
      </c>
      <c r="AH2" s="10"/>
      <c r="AI2" s="14" t="s">
        <v>
9</v>
      </c>
      <c r="AJ2" s="0"/>
      <c r="AK2" s="0"/>
      <c r="AL2" s="0"/>
      <c r="AM2" s="5"/>
      <c r="AN2" s="6"/>
      <c r="AO2" s="7" t="s">
        <v>
10</v>
      </c>
      <c r="AP2" s="15" t="s">
        <v>
11</v>
      </c>
      <c r="AQ2" s="15"/>
      <c r="AR2" s="15"/>
      <c r="AS2" s="15"/>
      <c r="AT2" s="15"/>
      <c r="AU2" s="15"/>
      <c r="AV2" s="15"/>
      <c r="AW2" s="15"/>
      <c r="AX2" s="15"/>
      <c r="AY2" s="15"/>
      <c r="AZ2" s="15"/>
      <c r="BA2" s="15"/>
      <c r="BB2" s="15"/>
      <c r="BC2" s="15"/>
      <c r="BD2" s="15"/>
      <c r="BE2" s="15"/>
      <c r="BF2" s="7" t="s">
        <v>
4</v>
      </c>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s="16" customFormat="true" ht="20.25" hidden="false" customHeight="true" outlineLevel="0" collapsed="false">
      <c r="G3" s="4"/>
      <c r="J3" s="4"/>
      <c r="L3" s="6"/>
      <c r="M3" s="6"/>
      <c r="N3" s="6"/>
      <c r="O3" s="6"/>
      <c r="P3" s="6"/>
      <c r="Q3" s="6"/>
      <c r="R3" s="6"/>
      <c r="Z3" s="17"/>
      <c r="AA3" s="17"/>
      <c r="AB3" s="18"/>
      <c r="AC3" s="19"/>
      <c r="AD3" s="18"/>
      <c r="BA3" s="20" t="s">
        <v>
12</v>
      </c>
      <c r="BB3" s="21" t="s">
        <v>
13</v>
      </c>
      <c r="BC3" s="21"/>
      <c r="BD3" s="21"/>
      <c r="BE3" s="21"/>
      <c r="BF3" s="6"/>
    </row>
    <row r="4" customFormat="false" ht="18.75" hidden="false" customHeight="false" outlineLevel="0" collapsed="false">
      <c r="A4" s="16"/>
      <c r="B4" s="16"/>
      <c r="C4" s="16"/>
      <c r="D4" s="16"/>
      <c r="E4" s="16"/>
      <c r="F4" s="16"/>
      <c r="G4" s="4"/>
      <c r="H4" s="16"/>
      <c r="I4" s="16"/>
      <c r="J4" s="4"/>
      <c r="K4" s="16"/>
      <c r="L4" s="6"/>
      <c r="M4" s="6"/>
      <c r="N4" s="6"/>
      <c r="O4" s="6"/>
      <c r="P4" s="6"/>
      <c r="Q4" s="6"/>
      <c r="R4" s="6"/>
      <c r="S4" s="16"/>
      <c r="T4" s="16"/>
      <c r="U4" s="16"/>
      <c r="V4" s="16"/>
      <c r="W4" s="16"/>
      <c r="X4" s="16"/>
      <c r="Y4" s="16"/>
      <c r="Z4" s="22"/>
      <c r="AA4" s="22"/>
      <c r="AB4" s="0"/>
      <c r="AC4" s="0"/>
      <c r="AD4" s="0"/>
      <c r="AE4" s="0"/>
      <c r="AF4" s="0"/>
      <c r="AG4" s="2"/>
      <c r="AH4" s="2"/>
      <c r="AI4" s="2"/>
      <c r="AJ4" s="2"/>
      <c r="AK4" s="2"/>
      <c r="AL4" s="2"/>
      <c r="AM4" s="2"/>
      <c r="AN4" s="2"/>
      <c r="AO4" s="2"/>
      <c r="AP4" s="2"/>
      <c r="AQ4" s="2"/>
      <c r="AR4" s="2"/>
      <c r="AS4" s="2"/>
      <c r="AT4" s="2"/>
      <c r="AU4" s="2"/>
      <c r="AV4" s="2"/>
      <c r="AW4" s="2"/>
      <c r="AX4" s="2"/>
      <c r="AY4" s="2"/>
      <c r="AZ4" s="2"/>
      <c r="BA4" s="2"/>
      <c r="BB4" s="2"/>
      <c r="BC4" s="2"/>
      <c r="BD4" s="2"/>
      <c r="BE4" s="23"/>
      <c r="BF4" s="23"/>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6.75" hidden="false" customHeight="true" outlineLevel="0" collapsed="false">
      <c r="A5" s="16"/>
      <c r="B5" s="16"/>
      <c r="C5" s="24"/>
      <c r="D5" s="24"/>
      <c r="E5" s="24"/>
      <c r="F5" s="24"/>
      <c r="G5" s="25"/>
      <c r="H5" s="24"/>
      <c r="I5" s="24"/>
      <c r="J5" s="25"/>
      <c r="K5" s="24"/>
      <c r="L5" s="26"/>
      <c r="M5" s="26"/>
      <c r="N5" s="26"/>
      <c r="O5" s="26"/>
      <c r="P5" s="26"/>
      <c r="Q5" s="26"/>
      <c r="R5" s="26"/>
      <c r="S5" s="24"/>
      <c r="T5" s="24"/>
      <c r="U5" s="24"/>
      <c r="V5" s="24"/>
      <c r="W5" s="24"/>
      <c r="X5" s="24"/>
      <c r="Y5" s="24"/>
      <c r="Z5" s="27"/>
      <c r="AA5" s="27"/>
      <c r="AB5" s="24"/>
      <c r="AC5" s="24"/>
      <c r="AD5" s="24"/>
      <c r="AE5" s="24"/>
      <c r="AF5" s="0"/>
      <c r="AG5" s="2"/>
      <c r="AH5" s="2"/>
      <c r="AI5" s="2"/>
      <c r="AJ5" s="2"/>
      <c r="AK5" s="2"/>
      <c r="AL5" s="2"/>
      <c r="AM5" s="2"/>
      <c r="AN5" s="2"/>
      <c r="AO5" s="2"/>
      <c r="AP5" s="2"/>
      <c r="AQ5" s="2"/>
      <c r="AR5" s="2"/>
      <c r="AS5" s="2"/>
      <c r="AT5" s="2"/>
      <c r="AU5" s="2"/>
      <c r="AV5" s="2"/>
      <c r="AW5" s="2"/>
      <c r="AX5" s="2"/>
      <c r="AY5" s="2"/>
      <c r="AZ5" s="2"/>
      <c r="BA5" s="2"/>
      <c r="BB5" s="2"/>
      <c r="BC5" s="2"/>
      <c r="BD5" s="2"/>
      <c r="BE5" s="23"/>
      <c r="BF5" s="23"/>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8.75" hidden="false" customHeight="false" outlineLevel="0" collapsed="false">
      <c r="A6" s="16"/>
      <c r="B6" s="28" t="s">
        <v>
14</v>
      </c>
      <c r="C6" s="28"/>
      <c r="D6" s="28"/>
      <c r="E6" s="28"/>
      <c r="F6" s="28"/>
      <c r="G6" s="28"/>
      <c r="H6" s="28"/>
      <c r="I6" s="28"/>
      <c r="J6" s="28"/>
      <c r="K6" s="26"/>
      <c r="L6" s="26"/>
      <c r="M6" s="26"/>
      <c r="N6" s="24"/>
      <c r="O6" s="24"/>
      <c r="P6" s="24"/>
      <c r="Q6" s="24"/>
      <c r="R6" s="24"/>
      <c r="S6" s="24"/>
      <c r="T6" s="24"/>
      <c r="U6" s="27"/>
      <c r="V6" s="27"/>
      <c r="W6" s="0"/>
      <c r="X6" s="0"/>
      <c r="Y6" s="0"/>
      <c r="Z6" s="24"/>
      <c r="AA6" s="27"/>
      <c r="AB6" s="27"/>
      <c r="AC6" s="24"/>
      <c r="AD6" s="24"/>
      <c r="AE6" s="24"/>
      <c r="AF6" s="0"/>
      <c r="AG6" s="2"/>
      <c r="AH6" s="2" t="s">
        <v>
15</v>
      </c>
      <c r="AI6" s="2"/>
      <c r="AJ6" s="2"/>
      <c r="AK6" s="2"/>
      <c r="AL6" s="2"/>
      <c r="AM6" s="2"/>
      <c r="AN6" s="2"/>
      <c r="AO6" s="2"/>
      <c r="AP6" s="2"/>
      <c r="AQ6" s="2"/>
      <c r="AR6" s="2"/>
      <c r="AS6" s="0"/>
      <c r="AT6" s="29" t="n">
        <v>
8</v>
      </c>
      <c r="AU6" s="29"/>
      <c r="AV6" s="30" t="s">
        <v>
16</v>
      </c>
      <c r="AW6" s="2"/>
      <c r="AX6" s="29" t="n">
        <v>
40</v>
      </c>
      <c r="AY6" s="29"/>
      <c r="AZ6" s="30" t="s">
        <v>
17</v>
      </c>
      <c r="BA6" s="2"/>
      <c r="BB6" s="29" t="n">
        <v>
160</v>
      </c>
      <c r="BC6" s="29"/>
      <c r="BD6" s="30" t="s">
        <v>
18</v>
      </c>
      <c r="BE6" s="2"/>
      <c r="BF6" s="23"/>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8.75" hidden="false" customHeight="false" outlineLevel="0" collapsed="false">
      <c r="A7" s="16"/>
      <c r="B7" s="31" t="s">
        <v>
9</v>
      </c>
      <c r="C7" s="31" t="s">
        <v>
19</v>
      </c>
      <c r="D7" s="31" t="s">
        <v>
20</v>
      </c>
      <c r="E7" s="31" t="s">
        <v>
21</v>
      </c>
      <c r="F7" s="0"/>
      <c r="G7" s="31" t="s">
        <v>
22</v>
      </c>
      <c r="H7" s="31" t="s">
        <v>
23</v>
      </c>
      <c r="I7" s="31" t="s">
        <v>
24</v>
      </c>
      <c r="J7" s="31" t="s">
        <v>
25</v>
      </c>
      <c r="K7" s="26"/>
      <c r="L7" s="32" t="s">
        <v>
26</v>
      </c>
      <c r="M7" s="32"/>
      <c r="N7" s="32"/>
      <c r="O7" s="32"/>
      <c r="P7" s="32"/>
      <c r="Q7" s="32"/>
      <c r="R7" s="32"/>
      <c r="S7" s="24"/>
      <c r="T7" s="24"/>
      <c r="U7" s="27"/>
      <c r="V7" s="27"/>
      <c r="W7" s="0"/>
      <c r="X7" s="0"/>
      <c r="Y7" s="0"/>
      <c r="Z7" s="24"/>
      <c r="AA7" s="27"/>
      <c r="AB7" s="27"/>
      <c r="AC7" s="24"/>
      <c r="AD7" s="24"/>
      <c r="AE7" s="24"/>
      <c r="AF7" s="0"/>
      <c r="AG7" s="2"/>
      <c r="AH7" s="2"/>
      <c r="AI7" s="2"/>
      <c r="AJ7" s="2"/>
      <c r="AK7" s="2"/>
      <c r="AL7" s="2"/>
      <c r="AM7" s="2"/>
      <c r="AN7" s="2"/>
      <c r="AO7" s="2"/>
      <c r="AP7" s="2"/>
      <c r="AQ7" s="2"/>
      <c r="AR7" s="2"/>
      <c r="AS7" s="2"/>
      <c r="AT7" s="2"/>
      <c r="AU7" s="2"/>
      <c r="AV7" s="2"/>
      <c r="AW7" s="2"/>
      <c r="AX7" s="2"/>
      <c r="AY7" s="2"/>
      <c r="AZ7" s="2"/>
      <c r="BA7" s="2"/>
      <c r="BB7" s="2"/>
      <c r="BC7" s="2"/>
      <c r="BD7" s="2"/>
      <c r="BE7" s="23"/>
      <c r="BF7" s="23"/>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0.25" hidden="false" customHeight="true" outlineLevel="0" collapsed="false">
      <c r="A8" s="16"/>
      <c r="B8" s="33" t="s">
        <v>
27</v>
      </c>
      <c r="C8" s="33" t="s">
        <v>
27</v>
      </c>
      <c r="D8" s="33" t="s">
        <v>
27</v>
      </c>
      <c r="E8" s="33" t="s">
        <v>
27</v>
      </c>
      <c r="F8" s="34"/>
      <c r="G8" s="33" t="s">
        <v>
27</v>
      </c>
      <c r="H8" s="33" t="s">
        <v>
27</v>
      </c>
      <c r="I8" s="33" t="s">
        <v>
27</v>
      </c>
      <c r="J8" s="33" t="s">
        <v>
27</v>
      </c>
      <c r="K8" s="27" t="s">
        <v>
28</v>
      </c>
      <c r="L8" s="35" t="n">
        <v>
0.395833333333333</v>
      </c>
      <c r="M8" s="35"/>
      <c r="N8" s="35"/>
      <c r="O8" s="36" t="s">
        <v>
29</v>
      </c>
      <c r="P8" s="35" t="n">
        <v>
0.6875</v>
      </c>
      <c r="Q8" s="35"/>
      <c r="R8" s="35"/>
      <c r="S8" s="37" t="s">
        <v>
30</v>
      </c>
      <c r="T8" s="38" t="n">
        <f aca="false">
(P8-L8)*24</f>
        <v>
7</v>
      </c>
      <c r="U8" s="38"/>
      <c r="V8" s="39" t="s">
        <v>
31</v>
      </c>
      <c r="W8" s="0"/>
      <c r="X8" s="0"/>
      <c r="Y8" s="0"/>
      <c r="Z8" s="27"/>
      <c r="AA8" s="40"/>
      <c r="AB8" s="25"/>
      <c r="AC8" s="27"/>
      <c r="AD8" s="27"/>
      <c r="AE8" s="27"/>
      <c r="AF8" s="41"/>
      <c r="AG8" s="42"/>
      <c r="AH8" s="42"/>
      <c r="AI8" s="42"/>
      <c r="AJ8" s="43"/>
      <c r="AK8" s="26"/>
      <c r="AL8" s="40"/>
      <c r="AM8" s="40"/>
      <c r="AN8" s="25"/>
      <c r="AO8" s="20"/>
      <c r="AP8" s="20"/>
      <c r="AQ8" s="20"/>
      <c r="AR8" s="44" t="s">
        <v>
32</v>
      </c>
      <c r="AS8" s="44"/>
      <c r="AT8" s="2"/>
      <c r="AU8" s="29" t="n">
        <v>
12</v>
      </c>
      <c r="AV8" s="29"/>
      <c r="AW8" s="45" t="s">
        <v>
33</v>
      </c>
      <c r="AX8" s="2"/>
      <c r="AY8" s="46" t="s">
        <v>
34</v>
      </c>
      <c r="AZ8" s="2"/>
      <c r="BA8" s="2"/>
      <c r="BB8" s="47" t="n">
        <f aca="false">
DAY(EOMONTH(DATE(AC2,AG2,1),0))</f>
        <v>
30</v>
      </c>
      <c r="BC8" s="47"/>
      <c r="BD8" s="46" t="s">
        <v>
24</v>
      </c>
      <c r="BE8" s="2"/>
      <c r="BF8" s="2"/>
      <c r="BG8" s="0"/>
      <c r="BH8" s="0"/>
      <c r="BI8" s="0"/>
      <c r="BJ8" s="6"/>
      <c r="BK8" s="6"/>
      <c r="BL8" s="6"/>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6" hidden="false" customHeight="true" outlineLevel="0" collapsed="false">
      <c r="A9" s="16"/>
      <c r="B9" s="48"/>
      <c r="C9" s="48"/>
      <c r="D9" s="48"/>
      <c r="E9" s="48"/>
      <c r="F9" s="0"/>
      <c r="G9" s="48"/>
      <c r="H9" s="48"/>
      <c r="I9" s="48"/>
      <c r="J9" s="48"/>
      <c r="K9" s="24"/>
      <c r="L9" s="27"/>
      <c r="M9" s="42"/>
      <c r="N9" s="43"/>
      <c r="O9" s="43"/>
      <c r="P9" s="27"/>
      <c r="Q9" s="43"/>
      <c r="R9" s="24"/>
      <c r="S9" s="43"/>
      <c r="T9" s="43"/>
      <c r="U9" s="43"/>
      <c r="V9" s="43"/>
      <c r="W9" s="0"/>
      <c r="X9" s="0"/>
      <c r="Y9" s="0"/>
      <c r="Z9" s="24"/>
      <c r="AA9" s="43"/>
      <c r="AB9" s="43"/>
      <c r="AC9" s="24"/>
      <c r="AD9" s="24"/>
      <c r="AE9" s="24"/>
      <c r="AF9" s="49"/>
      <c r="AG9" s="27"/>
      <c r="AH9" s="43"/>
      <c r="AI9" s="24"/>
      <c r="AJ9" s="42"/>
      <c r="AK9" s="43"/>
      <c r="AL9" s="43"/>
      <c r="AM9" s="43"/>
      <c r="AN9" s="43"/>
      <c r="AO9" s="24"/>
      <c r="AP9" s="2"/>
      <c r="AQ9" s="50"/>
      <c r="AR9" s="50"/>
      <c r="AS9" s="50"/>
      <c r="AT9" s="2"/>
      <c r="AU9" s="2"/>
      <c r="AV9" s="2"/>
      <c r="AW9" s="2"/>
      <c r="AX9" s="2"/>
      <c r="AY9" s="2"/>
      <c r="AZ9" s="2"/>
      <c r="BA9" s="2"/>
      <c r="BB9" s="2"/>
      <c r="BC9" s="2"/>
      <c r="BD9" s="2"/>
      <c r="BE9" s="2"/>
      <c r="BF9" s="2"/>
      <c r="BG9" s="0"/>
      <c r="BH9" s="0"/>
      <c r="BI9" s="0"/>
      <c r="BJ9" s="6"/>
      <c r="BK9" s="6"/>
      <c r="BL9" s="6"/>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8.75" hidden="false" customHeight="false" outlineLevel="0" collapsed="false">
      <c r="A10" s="16"/>
      <c r="B10" s="51" t="s">
        <v>
35</v>
      </c>
      <c r="C10" s="51" t="s">
        <v>
35</v>
      </c>
      <c r="D10" s="51" t="s">
        <v>
35</v>
      </c>
      <c r="E10" s="51" t="s">
        <v>
35</v>
      </c>
      <c r="F10" s="34"/>
      <c r="G10" s="51" t="s">
        <v>
35</v>
      </c>
      <c r="H10" s="51" t="s">
        <v>
35</v>
      </c>
      <c r="I10" s="51" t="s">
        <v>
35</v>
      </c>
      <c r="J10" s="51" t="s">
        <v>
35</v>
      </c>
      <c r="K10" s="27" t="s">
        <v>
28</v>
      </c>
      <c r="L10" s="35"/>
      <c r="M10" s="35"/>
      <c r="N10" s="35"/>
      <c r="O10" s="36" t="s">
        <v>
29</v>
      </c>
      <c r="P10" s="35"/>
      <c r="Q10" s="35"/>
      <c r="R10" s="35"/>
      <c r="S10" s="37" t="s">
        <v>
30</v>
      </c>
      <c r="T10" s="38" t="n">
        <f aca="false">
(P10-L10)*24</f>
        <v>
0</v>
      </c>
      <c r="U10" s="38"/>
      <c r="V10" s="39" t="s">
        <v>
31</v>
      </c>
      <c r="W10" s="0"/>
      <c r="X10" s="0"/>
      <c r="Y10" s="0"/>
      <c r="Z10" s="27"/>
      <c r="AA10" s="40"/>
      <c r="AB10" s="25"/>
      <c r="AC10" s="27"/>
      <c r="AD10" s="27"/>
      <c r="AE10" s="27"/>
      <c r="AF10" s="49"/>
      <c r="AG10" s="42"/>
      <c r="AH10" s="42"/>
      <c r="AI10" s="42"/>
      <c r="AJ10" s="43"/>
      <c r="AK10" s="26"/>
      <c r="AL10" s="40"/>
      <c r="AM10" s="2"/>
      <c r="AN10" s="2"/>
      <c r="AO10" s="52"/>
      <c r="AP10" s="52"/>
      <c r="AQ10" s="52"/>
      <c r="AR10" s="30"/>
      <c r="AS10" s="50"/>
      <c r="AT10" s="50"/>
      <c r="AU10" s="50"/>
      <c r="AV10" s="43"/>
      <c r="AW10" s="43"/>
      <c r="AX10" s="53"/>
      <c r="AY10" s="53"/>
      <c r="AZ10" s="53" t="s">
        <v>
36</v>
      </c>
      <c r="BA10" s="43"/>
      <c r="BB10" s="29" t="n">
        <v>
1</v>
      </c>
      <c r="BC10" s="29"/>
      <c r="BD10" s="29"/>
      <c r="BE10" s="54" t="s">
        <v>
37</v>
      </c>
      <c r="BF10" s="2"/>
      <c r="BG10" s="0"/>
      <c r="BH10" s="0"/>
      <c r="BI10" s="0"/>
      <c r="BJ10" s="6"/>
      <c r="BK10" s="6"/>
      <c r="BL10" s="6"/>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6" hidden="false" customHeight="true" outlineLevel="0" collapsed="false">
      <c r="A11" s="16"/>
      <c r="B11" s="55"/>
      <c r="C11" s="55"/>
      <c r="D11" s="55"/>
      <c r="E11" s="55"/>
      <c r="F11" s="0"/>
      <c r="G11" s="55"/>
      <c r="H11" s="55"/>
      <c r="I11" s="55"/>
      <c r="J11" s="24"/>
      <c r="K11" s="27"/>
      <c r="L11" s="42"/>
      <c r="M11" s="43"/>
      <c r="N11" s="43"/>
      <c r="O11" s="27"/>
      <c r="P11" s="43"/>
      <c r="Q11" s="24"/>
      <c r="R11" s="43"/>
      <c r="S11" s="43"/>
      <c r="T11" s="43"/>
      <c r="U11" s="43"/>
      <c r="V11" s="0"/>
      <c r="W11" s="0"/>
      <c r="X11" s="0"/>
      <c r="Y11" s="0"/>
      <c r="Z11" s="24"/>
      <c r="AA11" s="43"/>
      <c r="AB11" s="43"/>
      <c r="AC11" s="24"/>
      <c r="AD11" s="24"/>
      <c r="AE11" s="24"/>
      <c r="AF11" s="49"/>
      <c r="AG11" s="27"/>
      <c r="AH11" s="42"/>
      <c r="AI11" s="43"/>
      <c r="AJ11" s="42"/>
      <c r="AK11" s="43"/>
      <c r="AL11" s="43"/>
      <c r="AM11" s="43"/>
      <c r="AN11" s="43"/>
      <c r="AO11" s="56"/>
      <c r="AP11" s="56"/>
      <c r="AQ11" s="45"/>
      <c r="AR11" s="57"/>
      <c r="AS11" s="50"/>
      <c r="AT11" s="50"/>
      <c r="AU11" s="50"/>
      <c r="AV11" s="43"/>
      <c r="AW11" s="43"/>
      <c r="AX11" s="53"/>
      <c r="AY11" s="53"/>
      <c r="AZ11" s="43"/>
      <c r="BA11" s="43"/>
      <c r="BB11" s="27"/>
      <c r="BC11" s="27"/>
      <c r="BD11" s="27"/>
      <c r="BE11" s="54"/>
      <c r="BF11" s="2"/>
      <c r="BG11" s="0"/>
      <c r="BH11" s="0"/>
      <c r="BI11" s="0"/>
      <c r="BJ11" s="6"/>
      <c r="BK11" s="6"/>
      <c r="BL11" s="6"/>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0.25" hidden="false" customHeight="true" outlineLevel="0" collapsed="false">
      <c r="A12" s="16"/>
      <c r="B12" s="58" t="s">
        <v>
38</v>
      </c>
      <c r="C12" s="58"/>
      <c r="D12" s="58"/>
      <c r="E12" s="58"/>
      <c r="F12" s="58"/>
      <c r="G12" s="58"/>
      <c r="H12" s="58"/>
      <c r="I12" s="58"/>
      <c r="J12" s="58"/>
      <c r="K12" s="58"/>
      <c r="L12" s="58"/>
      <c r="M12" s="58"/>
      <c r="N12" s="58"/>
      <c r="O12" s="58"/>
      <c r="P12" s="58"/>
      <c r="Q12" s="58"/>
      <c r="R12" s="58"/>
      <c r="S12" s="58"/>
      <c r="T12" s="58"/>
      <c r="U12" s="58"/>
      <c r="V12" s="58"/>
      <c r="W12" s="0"/>
      <c r="X12" s="0"/>
      <c r="Y12" s="0"/>
      <c r="Z12" s="45"/>
      <c r="AA12" s="59"/>
      <c r="AB12" s="59"/>
      <c r="AC12" s="45"/>
      <c r="AD12" s="27"/>
      <c r="AE12" s="27"/>
      <c r="AF12" s="41"/>
      <c r="AG12" s="25"/>
      <c r="AH12" s="42"/>
      <c r="AI12" s="43"/>
      <c r="AJ12" s="42"/>
      <c r="AK12" s="43"/>
      <c r="AL12" s="43"/>
      <c r="AM12" s="43"/>
      <c r="AN12" s="43"/>
      <c r="AO12" s="60"/>
      <c r="AP12" s="60"/>
      <c r="AQ12" s="60"/>
      <c r="AR12" s="30"/>
      <c r="AS12" s="50"/>
      <c r="AT12" s="50"/>
      <c r="AU12" s="50"/>
      <c r="AV12" s="43"/>
      <c r="AW12" s="43"/>
      <c r="AX12" s="53"/>
      <c r="AY12" s="53"/>
      <c r="AZ12" s="43"/>
      <c r="BA12" s="43"/>
      <c r="BB12" s="29" t="n">
        <v>
1</v>
      </c>
      <c r="BC12" s="29"/>
      <c r="BD12" s="29"/>
      <c r="BE12" s="61" t="s">
        <v>
39</v>
      </c>
      <c r="BF12" s="2"/>
      <c r="BG12" s="0"/>
      <c r="BH12" s="0"/>
      <c r="BI12" s="0"/>
      <c r="BJ12" s="6"/>
      <c r="BK12" s="6"/>
      <c r="BL12" s="6"/>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6.75" hidden="false" customHeight="true" outlineLevel="0" collapsed="false">
      <c r="A13" s="16"/>
      <c r="B13" s="62"/>
      <c r="C13" s="62"/>
      <c r="D13" s="62"/>
      <c r="E13" s="62"/>
      <c r="F13" s="62"/>
      <c r="G13" s="62"/>
      <c r="H13" s="62"/>
      <c r="I13" s="62"/>
      <c r="J13" s="62"/>
      <c r="K13" s="62"/>
      <c r="L13" s="62"/>
      <c r="M13" s="62"/>
      <c r="N13" s="62"/>
      <c r="O13" s="62"/>
      <c r="P13" s="62"/>
      <c r="Q13" s="62"/>
      <c r="R13" s="62"/>
      <c r="S13" s="62"/>
      <c r="T13" s="62"/>
      <c r="U13" s="62"/>
      <c r="V13" s="62"/>
      <c r="W13" s="0"/>
      <c r="X13" s="0"/>
      <c r="Y13" s="0"/>
      <c r="Z13" s="63"/>
      <c r="AA13" s="64"/>
      <c r="AB13" s="64"/>
      <c r="AC13" s="63"/>
      <c r="AD13" s="42"/>
      <c r="AE13" s="42"/>
      <c r="AF13" s="49"/>
      <c r="AG13" s="2"/>
      <c r="AH13" s="2"/>
      <c r="AI13" s="2"/>
      <c r="AJ13" s="2"/>
      <c r="AK13" s="2"/>
      <c r="AL13" s="2"/>
      <c r="AM13" s="2"/>
      <c r="AN13" s="2"/>
      <c r="AO13" s="56"/>
      <c r="AP13" s="56"/>
      <c r="AQ13" s="56"/>
      <c r="AR13" s="2"/>
      <c r="AS13" s="50"/>
      <c r="AT13" s="50"/>
      <c r="AU13" s="50"/>
      <c r="AV13" s="43"/>
      <c r="AW13" s="43"/>
      <c r="AX13" s="53"/>
      <c r="AY13" s="53"/>
      <c r="AZ13" s="43"/>
      <c r="BA13" s="43"/>
      <c r="BB13" s="27"/>
      <c r="BC13" s="27"/>
      <c r="BD13" s="27"/>
      <c r="BE13" s="54"/>
      <c r="BF13" s="2"/>
      <c r="BG13" s="0"/>
      <c r="BH13" s="0"/>
      <c r="BI13" s="0"/>
      <c r="BJ13" s="6"/>
      <c r="BK13" s="6"/>
      <c r="BL13" s="6"/>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8.75" hidden="false" customHeight="false" outlineLevel="0" collapsed="false">
      <c r="A14" s="16"/>
      <c r="B14" s="65" t="s">
        <v>
40</v>
      </c>
      <c r="C14" s="65"/>
      <c r="D14" s="65"/>
      <c r="E14" s="65"/>
      <c r="F14" s="65"/>
      <c r="G14" s="65"/>
      <c r="H14" s="65"/>
      <c r="I14" s="65"/>
      <c r="J14" s="65"/>
      <c r="K14" s="65"/>
      <c r="L14" s="65"/>
      <c r="M14" s="65"/>
      <c r="N14" s="65"/>
      <c r="O14" s="65"/>
      <c r="P14" s="65"/>
      <c r="Q14" s="65"/>
      <c r="R14" s="65"/>
      <c r="S14" s="65"/>
      <c r="T14" s="65"/>
      <c r="U14" s="65"/>
      <c r="V14" s="65"/>
      <c r="W14" s="0"/>
      <c r="X14" s="0"/>
      <c r="Y14" s="0"/>
      <c r="Z14" s="45"/>
      <c r="AA14" s="59"/>
      <c r="AB14" s="59"/>
      <c r="AC14" s="45"/>
      <c r="AD14" s="27"/>
      <c r="AE14" s="27"/>
      <c r="AF14" s="49"/>
      <c r="AG14" s="2"/>
      <c r="AH14" s="2"/>
      <c r="AI14" s="2"/>
      <c r="AJ14" s="2"/>
      <c r="AK14" s="2"/>
      <c r="AL14" s="2"/>
      <c r="AM14" s="2"/>
      <c r="AN14" s="2"/>
      <c r="AO14" s="20"/>
      <c r="AP14" s="20"/>
      <c r="AQ14" s="20"/>
      <c r="AR14" s="2"/>
      <c r="AS14" s="50"/>
      <c r="AT14" s="53" t="s">
        <v>
41</v>
      </c>
      <c r="AU14" s="35" t="n">
        <v>
0.395833333333333</v>
      </c>
      <c r="AV14" s="35"/>
      <c r="AW14" s="35"/>
      <c r="AX14" s="36" t="s">
        <v>
29</v>
      </c>
      <c r="AY14" s="35" t="n">
        <v>
0.6875</v>
      </c>
      <c r="AZ14" s="35"/>
      <c r="BA14" s="35"/>
      <c r="BB14" s="37" t="s">
        <v>
30</v>
      </c>
      <c r="BC14" s="38" t="n">
        <f aca="false">
(AY14-AU14)*24</f>
        <v>
7</v>
      </c>
      <c r="BD14" s="38"/>
      <c r="BE14" s="39" t="s">
        <v>
31</v>
      </c>
      <c r="BF14" s="27"/>
      <c r="BG14" s="0"/>
      <c r="BH14" s="0"/>
      <c r="BI14" s="0"/>
      <c r="BJ14" s="6"/>
      <c r="BK14" s="6"/>
      <c r="BL14" s="6"/>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6.75" hidden="false" customHeight="true" outlineLevel="0" collapsed="false">
      <c r="A15" s="16"/>
      <c r="B15" s="0"/>
      <c r="C15" s="44"/>
      <c r="D15" s="44"/>
      <c r="E15" s="44"/>
      <c r="F15" s="44"/>
      <c r="G15" s="24"/>
      <c r="H15" s="24"/>
      <c r="I15" s="26"/>
      <c r="J15" s="27"/>
      <c r="K15" s="42"/>
      <c r="L15" s="43"/>
      <c r="M15" s="43"/>
      <c r="N15" s="27"/>
      <c r="O15" s="43"/>
      <c r="P15" s="24"/>
      <c r="Q15" s="42"/>
      <c r="R15" s="43"/>
      <c r="S15" s="43"/>
      <c r="T15" s="43"/>
      <c r="U15" s="43"/>
      <c r="V15" s="24"/>
      <c r="W15" s="26"/>
      <c r="X15" s="66"/>
      <c r="Y15" s="66"/>
      <c r="Z15" s="25"/>
      <c r="AA15" s="27"/>
      <c r="AB15" s="26"/>
      <c r="AC15" s="27"/>
      <c r="AD15" s="42"/>
      <c r="AE15" s="43"/>
      <c r="AF15" s="49"/>
      <c r="AG15" s="41"/>
      <c r="AH15" s="67"/>
      <c r="AI15" s="49"/>
      <c r="AJ15" s="67"/>
      <c r="AK15" s="49"/>
      <c r="AL15" s="49"/>
      <c r="AM15" s="49"/>
      <c r="AN15" s="49"/>
      <c r="AO15" s="68"/>
      <c r="AP15" s="0"/>
      <c r="AQ15" s="22"/>
      <c r="AR15" s="22"/>
      <c r="AS15" s="22"/>
      <c r="AT15" s="22"/>
      <c r="AU15" s="22"/>
      <c r="AV15" s="49"/>
      <c r="AW15" s="49"/>
      <c r="AX15" s="69"/>
      <c r="AY15" s="69"/>
      <c r="AZ15" s="49"/>
      <c r="BA15" s="49"/>
      <c r="BB15" s="41"/>
      <c r="BC15" s="41"/>
      <c r="BD15" s="41"/>
      <c r="BE15" s="70"/>
      <c r="BF15" s="0"/>
      <c r="BG15" s="0"/>
      <c r="BH15" s="0"/>
      <c r="BI15" s="0"/>
      <c r="BJ15" s="6"/>
      <c r="BK15" s="6"/>
      <c r="BL15" s="6"/>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8.45" hidden="false" customHeight="true" outlineLevel="0" collapsed="false">
      <c r="A16" s="0"/>
      <c r="B16" s="0"/>
      <c r="C16" s="71"/>
      <c r="D16" s="71"/>
      <c r="E16" s="71"/>
      <c r="F16" s="71"/>
      <c r="G16" s="71"/>
      <c r="H16" s="0"/>
      <c r="I16" s="0"/>
      <c r="J16" s="0"/>
      <c r="K16" s="0"/>
      <c r="L16" s="0"/>
      <c r="M16" s="0"/>
      <c r="N16" s="0"/>
      <c r="O16" s="0"/>
      <c r="P16" s="0"/>
      <c r="Q16" s="0"/>
      <c r="R16" s="0"/>
      <c r="S16" s="0"/>
      <c r="T16" s="0"/>
      <c r="U16" s="0"/>
      <c r="V16" s="0"/>
      <c r="W16" s="0"/>
      <c r="X16" s="71"/>
      <c r="Y16" s="0"/>
      <c r="Z16" s="0"/>
      <c r="AA16" s="0"/>
      <c r="AB16" s="0"/>
      <c r="AC16" s="0"/>
      <c r="AD16" s="0"/>
      <c r="AE16" s="0"/>
      <c r="AF16" s="0"/>
      <c r="AG16" s="0"/>
      <c r="AH16" s="0"/>
      <c r="AI16" s="0"/>
      <c r="AJ16" s="0"/>
      <c r="AK16" s="0"/>
      <c r="AL16" s="0"/>
      <c r="AM16" s="0"/>
      <c r="AN16" s="71"/>
      <c r="AO16" s="0"/>
      <c r="AP16" s="0"/>
      <c r="AQ16" s="0"/>
      <c r="AR16" s="0"/>
      <c r="AS16" s="0"/>
      <c r="AT16" s="0"/>
      <c r="AU16" s="0"/>
      <c r="AV16" s="0"/>
      <c r="AW16" s="0"/>
      <c r="AX16" s="0"/>
      <c r="AY16" s="0"/>
      <c r="AZ16" s="0"/>
      <c r="BA16" s="0"/>
      <c r="BB16" s="0"/>
      <c r="BC16" s="0"/>
      <c r="BD16" s="0"/>
      <c r="BE16" s="72"/>
      <c r="BF16" s="72"/>
      <c r="BG16" s="72"/>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0.25" hidden="false" customHeight="true" outlineLevel="0" collapsed="false">
      <c r="A17" s="0"/>
      <c r="B17" s="73" t="s">
        <v>
42</v>
      </c>
      <c r="C17" s="74" t="s">
        <v>
43</v>
      </c>
      <c r="D17" s="74"/>
      <c r="E17" s="74"/>
      <c r="F17" s="75"/>
      <c r="G17" s="76" t="s">
        <v>
44</v>
      </c>
      <c r="H17" s="76" t="s">
        <v>
45</v>
      </c>
      <c r="I17" s="76"/>
      <c r="J17" s="76"/>
      <c r="K17" s="76"/>
      <c r="L17" s="77" t="s">
        <v>
46</v>
      </c>
      <c r="M17" s="77"/>
      <c r="N17" s="77"/>
      <c r="O17" s="77"/>
      <c r="P17" s="78"/>
      <c r="Q17" s="78"/>
      <c r="R17" s="78"/>
      <c r="S17" s="79" t="s">
        <v>
47</v>
      </c>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80" t="str">
        <f aca="false">
IF(BB3="計画","(12) 1～4週目の勤務時間数合計","(12) 1か月の勤務時間数   合計")</f>
        <v>
(12) 1～4週目の勤務時間数合計</v>
      </c>
      <c r="AY17" s="80"/>
      <c r="AZ17" s="81" t="s">
        <v>
48</v>
      </c>
      <c r="BA17" s="81"/>
      <c r="BB17" s="78" t="s">
        <v>
49</v>
      </c>
      <c r="BC17" s="78"/>
      <c r="BD17" s="78"/>
      <c r="BE17" s="78"/>
      <c r="BF17" s="78"/>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0.25" hidden="false" customHeight="true" outlineLevel="0" collapsed="false">
      <c r="A18" s="0"/>
      <c r="B18" s="73"/>
      <c r="C18" s="74"/>
      <c r="D18" s="74"/>
      <c r="E18" s="74"/>
      <c r="F18" s="82"/>
      <c r="G18" s="76"/>
      <c r="H18" s="76"/>
      <c r="I18" s="76"/>
      <c r="J18" s="76"/>
      <c r="K18" s="76"/>
      <c r="L18" s="77"/>
      <c r="M18" s="77"/>
      <c r="N18" s="77"/>
      <c r="O18" s="77"/>
      <c r="P18" s="78"/>
      <c r="Q18" s="78"/>
      <c r="R18" s="78"/>
      <c r="S18" s="83" t="s">
        <v>
50</v>
      </c>
      <c r="T18" s="83"/>
      <c r="U18" s="83"/>
      <c r="V18" s="83"/>
      <c r="W18" s="83"/>
      <c r="X18" s="83"/>
      <c r="Y18" s="83"/>
      <c r="Z18" s="83" t="s">
        <v>
51</v>
      </c>
      <c r="AA18" s="83"/>
      <c r="AB18" s="83"/>
      <c r="AC18" s="83"/>
      <c r="AD18" s="83"/>
      <c r="AE18" s="83"/>
      <c r="AF18" s="83"/>
      <c r="AG18" s="83" t="s">
        <v>
52</v>
      </c>
      <c r="AH18" s="83"/>
      <c r="AI18" s="83"/>
      <c r="AJ18" s="83"/>
      <c r="AK18" s="83"/>
      <c r="AL18" s="83"/>
      <c r="AM18" s="83"/>
      <c r="AN18" s="83" t="s">
        <v>
53</v>
      </c>
      <c r="AO18" s="83"/>
      <c r="AP18" s="83"/>
      <c r="AQ18" s="83"/>
      <c r="AR18" s="83"/>
      <c r="AS18" s="83"/>
      <c r="AT18" s="83"/>
      <c r="AU18" s="84" t="s">
        <v>
54</v>
      </c>
      <c r="AV18" s="84"/>
      <c r="AW18" s="84"/>
      <c r="AX18" s="80"/>
      <c r="AY18" s="80"/>
      <c r="AZ18" s="81"/>
      <c r="BA18" s="81"/>
      <c r="BB18" s="78"/>
      <c r="BC18" s="78"/>
      <c r="BD18" s="78"/>
      <c r="BE18" s="78"/>
      <c r="BF18" s="78"/>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20.25" hidden="false" customHeight="true" outlineLevel="0" collapsed="false">
      <c r="A19" s="0"/>
      <c r="B19" s="73"/>
      <c r="C19" s="74"/>
      <c r="D19" s="74"/>
      <c r="E19" s="74"/>
      <c r="F19" s="82"/>
      <c r="G19" s="76"/>
      <c r="H19" s="76"/>
      <c r="I19" s="76"/>
      <c r="J19" s="76"/>
      <c r="K19" s="76"/>
      <c r="L19" s="77"/>
      <c r="M19" s="77"/>
      <c r="N19" s="77"/>
      <c r="O19" s="77"/>
      <c r="P19" s="78"/>
      <c r="Q19" s="78"/>
      <c r="R19" s="78"/>
      <c r="S19" s="85" t="n">
        <v>
1</v>
      </c>
      <c r="T19" s="86" t="n">
        <v>
2</v>
      </c>
      <c r="U19" s="86" t="n">
        <v>
3</v>
      </c>
      <c r="V19" s="86" t="n">
        <v>
4</v>
      </c>
      <c r="W19" s="86" t="n">
        <v>
5</v>
      </c>
      <c r="X19" s="86" t="n">
        <v>
6</v>
      </c>
      <c r="Y19" s="87" t="n">
        <v>
7</v>
      </c>
      <c r="Z19" s="85" t="n">
        <v>
8</v>
      </c>
      <c r="AA19" s="86" t="n">
        <v>
9</v>
      </c>
      <c r="AB19" s="86" t="n">
        <v>
10</v>
      </c>
      <c r="AC19" s="86" t="n">
        <v>
11</v>
      </c>
      <c r="AD19" s="86" t="n">
        <v>
12</v>
      </c>
      <c r="AE19" s="86" t="n">
        <v>
13</v>
      </c>
      <c r="AF19" s="87" t="n">
        <v>
14</v>
      </c>
      <c r="AG19" s="88" t="n">
        <v>
15</v>
      </c>
      <c r="AH19" s="86" t="n">
        <v>
16</v>
      </c>
      <c r="AI19" s="86" t="n">
        <v>
17</v>
      </c>
      <c r="AJ19" s="86" t="n">
        <v>
18</v>
      </c>
      <c r="AK19" s="86" t="n">
        <v>
19</v>
      </c>
      <c r="AL19" s="86" t="n">
        <v>
20</v>
      </c>
      <c r="AM19" s="87" t="n">
        <v>
21</v>
      </c>
      <c r="AN19" s="85" t="n">
        <v>
22</v>
      </c>
      <c r="AO19" s="86" t="n">
        <v>
23</v>
      </c>
      <c r="AP19" s="86" t="n">
        <v>
24</v>
      </c>
      <c r="AQ19" s="86" t="n">
        <v>
25</v>
      </c>
      <c r="AR19" s="86" t="n">
        <v>
26</v>
      </c>
      <c r="AS19" s="86" t="n">
        <v>
27</v>
      </c>
      <c r="AT19" s="87" t="n">
        <v>
28</v>
      </c>
      <c r="AU19" s="89" t="str">
        <f aca="false">
IF($BB$3="実績",IF(DAY(DATE($AC$2,$AG$2,29))=29,29,""),"")</f>
        <v>
</v>
      </c>
      <c r="AV19" s="90" t="str">
        <f aca="false">
IF($BB$3="実績",IF(DAY(DATE($AC$2,$AG$2,30))=30,30,""),"")</f>
        <v>
</v>
      </c>
      <c r="AW19" s="91" t="str">
        <f aca="false">
IF($BB$3="実績",IF(DAY(DATE($AC$2,$AG$2,31))=31,31,""),"")</f>
        <v>
</v>
      </c>
      <c r="AX19" s="80"/>
      <c r="AY19" s="80"/>
      <c r="AZ19" s="81"/>
      <c r="BA19" s="81"/>
      <c r="BB19" s="78"/>
      <c r="BC19" s="78"/>
      <c r="BD19" s="78"/>
      <c r="BE19" s="78"/>
      <c r="BF19" s="78"/>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20.25" hidden="true" customHeight="true" outlineLevel="0" collapsed="false">
      <c r="A20" s="0"/>
      <c r="B20" s="73"/>
      <c r="C20" s="74"/>
      <c r="D20" s="74"/>
      <c r="E20" s="74"/>
      <c r="F20" s="82"/>
      <c r="G20" s="76"/>
      <c r="H20" s="76"/>
      <c r="I20" s="76"/>
      <c r="J20" s="76"/>
      <c r="K20" s="76"/>
      <c r="L20" s="77"/>
      <c r="M20" s="77"/>
      <c r="N20" s="77"/>
      <c r="O20" s="77"/>
      <c r="P20" s="78"/>
      <c r="Q20" s="78"/>
      <c r="R20" s="78"/>
      <c r="S20" s="85" t="n">
        <f aca="false">
WEEKDAY(DATE($AC$2,$AG$2,1))</f>
        <v>
4</v>
      </c>
      <c r="T20" s="86" t="n">
        <f aca="false">
WEEKDAY(DATE($AC$2,$AG$2,2))</f>
        <v>
5</v>
      </c>
      <c r="U20" s="86" t="n">
        <f aca="false">
WEEKDAY(DATE($AC$2,$AG$2,3))</f>
        <v>
6</v>
      </c>
      <c r="V20" s="86" t="n">
        <f aca="false">
WEEKDAY(DATE($AC$2,$AG$2,4))</f>
        <v>
7</v>
      </c>
      <c r="W20" s="86" t="n">
        <f aca="false">
WEEKDAY(DATE($AC$2,$AG$2,5))</f>
        <v>
1</v>
      </c>
      <c r="X20" s="86" t="n">
        <f aca="false">
WEEKDAY(DATE($AC$2,$AG$2,6))</f>
        <v>
2</v>
      </c>
      <c r="Y20" s="87" t="n">
        <f aca="false">
WEEKDAY(DATE($AC$2,$AG$2,7))</f>
        <v>
3</v>
      </c>
      <c r="Z20" s="85" t="n">
        <f aca="false">
WEEKDAY(DATE($AC$2,$AG$2,8))</f>
        <v>
4</v>
      </c>
      <c r="AA20" s="86" t="n">
        <f aca="false">
WEEKDAY(DATE($AC$2,$AG$2,9))</f>
        <v>
5</v>
      </c>
      <c r="AB20" s="86" t="n">
        <f aca="false">
WEEKDAY(DATE($AC$2,$AG$2,10))</f>
        <v>
6</v>
      </c>
      <c r="AC20" s="86" t="n">
        <f aca="false">
WEEKDAY(DATE($AC$2,$AG$2,11))</f>
        <v>
7</v>
      </c>
      <c r="AD20" s="86" t="n">
        <f aca="false">
WEEKDAY(DATE($AC$2,$AG$2,12))</f>
        <v>
1</v>
      </c>
      <c r="AE20" s="86" t="n">
        <f aca="false">
WEEKDAY(DATE($AC$2,$AG$2,13))</f>
        <v>
2</v>
      </c>
      <c r="AF20" s="87" t="n">
        <f aca="false">
WEEKDAY(DATE($AC$2,$AG$2,14))</f>
        <v>
3</v>
      </c>
      <c r="AG20" s="85" t="n">
        <f aca="false">
WEEKDAY(DATE($AC$2,$AG$2,15))</f>
        <v>
4</v>
      </c>
      <c r="AH20" s="86" t="n">
        <f aca="false">
WEEKDAY(DATE($AC$2,$AG$2,16))</f>
        <v>
5</v>
      </c>
      <c r="AI20" s="86" t="n">
        <f aca="false">
WEEKDAY(DATE($AC$2,$AG$2,17))</f>
        <v>
6</v>
      </c>
      <c r="AJ20" s="86" t="n">
        <f aca="false">
WEEKDAY(DATE($AC$2,$AG$2,18))</f>
        <v>
7</v>
      </c>
      <c r="AK20" s="86" t="n">
        <f aca="false">
WEEKDAY(DATE($AC$2,$AG$2,19))</f>
        <v>
1</v>
      </c>
      <c r="AL20" s="86" t="n">
        <f aca="false">
WEEKDAY(DATE($AC$2,$AG$2,20))</f>
        <v>
2</v>
      </c>
      <c r="AM20" s="87" t="n">
        <f aca="false">
WEEKDAY(DATE($AC$2,$AG$2,21))</f>
        <v>
3</v>
      </c>
      <c r="AN20" s="85" t="n">
        <f aca="false">
WEEKDAY(DATE($AC$2,$AG$2,22))</f>
        <v>
4</v>
      </c>
      <c r="AO20" s="86" t="n">
        <f aca="false">
WEEKDAY(DATE($AC$2,$AG$2,23))</f>
        <v>
5</v>
      </c>
      <c r="AP20" s="86" t="n">
        <f aca="false">
WEEKDAY(DATE($AC$2,$AG$2,24))</f>
        <v>
6</v>
      </c>
      <c r="AQ20" s="86" t="n">
        <f aca="false">
WEEKDAY(DATE($AC$2,$AG$2,25))</f>
        <v>
7</v>
      </c>
      <c r="AR20" s="86" t="n">
        <f aca="false">
WEEKDAY(DATE($AC$2,$AG$2,26))</f>
        <v>
1</v>
      </c>
      <c r="AS20" s="86" t="n">
        <f aca="false">
WEEKDAY(DATE($AC$2,$AG$2,27))</f>
        <v>
2</v>
      </c>
      <c r="AT20" s="87" t="n">
        <f aca="false">
WEEKDAY(DATE($AC$2,$AG$2,28))</f>
        <v>
3</v>
      </c>
      <c r="AU20" s="85" t="n">
        <f aca="false">
IF(AU19=29,WEEKDAY(DATE($AC$2,$AG$2,29)),0)</f>
        <v>
0</v>
      </c>
      <c r="AV20" s="86" t="n">
        <f aca="false">
IF(AV19=30,WEEKDAY(DATE($AC$2,$AG$2,30)),0)</f>
        <v>
0</v>
      </c>
      <c r="AW20" s="87" t="n">
        <f aca="false">
IF(AW19=31,WEEKDAY(DATE($AC$2,$AG$2,31)),0)</f>
        <v>
0</v>
      </c>
      <c r="AX20" s="80"/>
      <c r="AY20" s="80"/>
      <c r="AZ20" s="81"/>
      <c r="BA20" s="81"/>
      <c r="BB20" s="78"/>
      <c r="BC20" s="78"/>
      <c r="BD20" s="78"/>
      <c r="BE20" s="78"/>
      <c r="BF20" s="78"/>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22.5" hidden="false" customHeight="true" outlineLevel="0" collapsed="false">
      <c r="A21" s="0"/>
      <c r="B21" s="73"/>
      <c r="C21" s="74"/>
      <c r="D21" s="74"/>
      <c r="E21" s="74"/>
      <c r="F21" s="92"/>
      <c r="G21" s="76"/>
      <c r="H21" s="76"/>
      <c r="I21" s="76"/>
      <c r="J21" s="76"/>
      <c r="K21" s="76"/>
      <c r="L21" s="77"/>
      <c r="M21" s="77"/>
      <c r="N21" s="77"/>
      <c r="O21" s="77"/>
      <c r="P21" s="78"/>
      <c r="Q21" s="78"/>
      <c r="R21" s="78"/>
      <c r="S21" s="93" t="str">
        <f aca="false">
IF(S20=1,"日",IF(S20=2,"月",IF(S20=3,"火",IF(S20=4,"水",IF(S20=5,"木",IF(S20=6,"金","土"))))))</f>
        <v>
水</v>
      </c>
      <c r="T21" s="94" t="str">
        <f aca="false">
IF(T20=1,"日",IF(T20=2,"月",IF(T20=3,"火",IF(T20=4,"水",IF(T20=5,"木",IF(T20=6,"金","土"))))))</f>
        <v>
木</v>
      </c>
      <c r="U21" s="94" t="str">
        <f aca="false">
IF(U20=1,"日",IF(U20=2,"月",IF(U20=3,"火",IF(U20=4,"水",IF(U20=5,"木",IF(U20=6,"金","土"))))))</f>
        <v>
金</v>
      </c>
      <c r="V21" s="94" t="str">
        <f aca="false">
IF(V20=1,"日",IF(V20=2,"月",IF(V20=3,"火",IF(V20=4,"水",IF(V20=5,"木",IF(V20=6,"金","土"))))))</f>
        <v>
土</v>
      </c>
      <c r="W21" s="94" t="str">
        <f aca="false">
IF(W20=1,"日",IF(W20=2,"月",IF(W20=3,"火",IF(W20=4,"水",IF(W20=5,"木",IF(W20=6,"金","土"))))))</f>
        <v>
日</v>
      </c>
      <c r="X21" s="94" t="str">
        <f aca="false">
IF(X20=1,"日",IF(X20=2,"月",IF(X20=3,"火",IF(X20=4,"水",IF(X20=5,"木",IF(X20=6,"金","土"))))))</f>
        <v>
月</v>
      </c>
      <c r="Y21" s="95" t="str">
        <f aca="false">
IF(Y20=1,"日",IF(Y20=2,"月",IF(Y20=3,"火",IF(Y20=4,"水",IF(Y20=5,"木",IF(Y20=6,"金","土"))))))</f>
        <v>
火</v>
      </c>
      <c r="Z21" s="93" t="str">
        <f aca="false">
IF(Z20=1,"日",IF(Z20=2,"月",IF(Z20=3,"火",IF(Z20=4,"水",IF(Z20=5,"木",IF(Z20=6,"金","土"))))))</f>
        <v>
水</v>
      </c>
      <c r="AA21" s="94" t="str">
        <f aca="false">
IF(AA20=1,"日",IF(AA20=2,"月",IF(AA20=3,"火",IF(AA20=4,"水",IF(AA20=5,"木",IF(AA20=6,"金","土"))))))</f>
        <v>
木</v>
      </c>
      <c r="AB21" s="94" t="str">
        <f aca="false">
IF(AB20=1,"日",IF(AB20=2,"月",IF(AB20=3,"火",IF(AB20=4,"水",IF(AB20=5,"木",IF(AB20=6,"金","土"))))))</f>
        <v>
金</v>
      </c>
      <c r="AC21" s="94" t="str">
        <f aca="false">
IF(AC20=1,"日",IF(AC20=2,"月",IF(AC20=3,"火",IF(AC20=4,"水",IF(AC20=5,"木",IF(AC20=6,"金","土"))))))</f>
        <v>
土</v>
      </c>
      <c r="AD21" s="94" t="str">
        <f aca="false">
IF(AD20=1,"日",IF(AD20=2,"月",IF(AD20=3,"火",IF(AD20=4,"水",IF(AD20=5,"木",IF(AD20=6,"金","土"))))))</f>
        <v>
日</v>
      </c>
      <c r="AE21" s="94" t="str">
        <f aca="false">
IF(AE20=1,"日",IF(AE20=2,"月",IF(AE20=3,"火",IF(AE20=4,"水",IF(AE20=5,"木",IF(AE20=6,"金","土"))))))</f>
        <v>
月</v>
      </c>
      <c r="AF21" s="95" t="str">
        <f aca="false">
IF(AF20=1,"日",IF(AF20=2,"月",IF(AF20=3,"火",IF(AF20=4,"水",IF(AF20=5,"木",IF(AF20=6,"金","土"))))))</f>
        <v>
火</v>
      </c>
      <c r="AG21" s="93" t="str">
        <f aca="false">
IF(AG20=1,"日",IF(AG20=2,"月",IF(AG20=3,"火",IF(AG20=4,"水",IF(AG20=5,"木",IF(AG20=6,"金","土"))))))</f>
        <v>
水</v>
      </c>
      <c r="AH21" s="94" t="str">
        <f aca="false">
IF(AH20=1,"日",IF(AH20=2,"月",IF(AH20=3,"火",IF(AH20=4,"水",IF(AH20=5,"木",IF(AH20=6,"金","土"))))))</f>
        <v>
木</v>
      </c>
      <c r="AI21" s="94" t="str">
        <f aca="false">
IF(AI20=1,"日",IF(AI20=2,"月",IF(AI20=3,"火",IF(AI20=4,"水",IF(AI20=5,"木",IF(AI20=6,"金","土"))))))</f>
        <v>
金</v>
      </c>
      <c r="AJ21" s="94" t="str">
        <f aca="false">
IF(AJ20=1,"日",IF(AJ20=2,"月",IF(AJ20=3,"火",IF(AJ20=4,"水",IF(AJ20=5,"木",IF(AJ20=6,"金","土"))))))</f>
        <v>
土</v>
      </c>
      <c r="AK21" s="94" t="str">
        <f aca="false">
IF(AK20=1,"日",IF(AK20=2,"月",IF(AK20=3,"火",IF(AK20=4,"水",IF(AK20=5,"木",IF(AK20=6,"金","土"))))))</f>
        <v>
日</v>
      </c>
      <c r="AL21" s="94" t="str">
        <f aca="false">
IF(AL20=1,"日",IF(AL20=2,"月",IF(AL20=3,"火",IF(AL20=4,"水",IF(AL20=5,"木",IF(AL20=6,"金","土"))))))</f>
        <v>
月</v>
      </c>
      <c r="AM21" s="95" t="str">
        <f aca="false">
IF(AM20=1,"日",IF(AM20=2,"月",IF(AM20=3,"火",IF(AM20=4,"水",IF(AM20=5,"木",IF(AM20=6,"金","土"))))))</f>
        <v>
火</v>
      </c>
      <c r="AN21" s="93" t="str">
        <f aca="false">
IF(AN20=1,"日",IF(AN20=2,"月",IF(AN20=3,"火",IF(AN20=4,"水",IF(AN20=5,"木",IF(AN20=6,"金","土"))))))</f>
        <v>
水</v>
      </c>
      <c r="AO21" s="94" t="str">
        <f aca="false">
IF(AO20=1,"日",IF(AO20=2,"月",IF(AO20=3,"火",IF(AO20=4,"水",IF(AO20=5,"木",IF(AO20=6,"金","土"))))))</f>
        <v>
木</v>
      </c>
      <c r="AP21" s="94" t="str">
        <f aca="false">
IF(AP20=1,"日",IF(AP20=2,"月",IF(AP20=3,"火",IF(AP20=4,"水",IF(AP20=5,"木",IF(AP20=6,"金","土"))))))</f>
        <v>
金</v>
      </c>
      <c r="AQ21" s="94" t="str">
        <f aca="false">
IF(AQ20=1,"日",IF(AQ20=2,"月",IF(AQ20=3,"火",IF(AQ20=4,"水",IF(AQ20=5,"木",IF(AQ20=6,"金","土"))))))</f>
        <v>
土</v>
      </c>
      <c r="AR21" s="94" t="str">
        <f aca="false">
IF(AR20=1,"日",IF(AR20=2,"月",IF(AR20=3,"火",IF(AR20=4,"水",IF(AR20=5,"木",IF(AR20=6,"金","土"))))))</f>
        <v>
日</v>
      </c>
      <c r="AS21" s="94" t="str">
        <f aca="false">
IF(AS20=1,"日",IF(AS20=2,"月",IF(AS20=3,"火",IF(AS20=4,"水",IF(AS20=5,"木",IF(AS20=6,"金","土"))))))</f>
        <v>
月</v>
      </c>
      <c r="AT21" s="95" t="str">
        <f aca="false">
IF(AT20=1,"日",IF(AT20=2,"月",IF(AT20=3,"火",IF(AT20=4,"水",IF(AT20=5,"木",IF(AT20=6,"金","土"))))))</f>
        <v>
火</v>
      </c>
      <c r="AU21" s="94" t="str">
        <f aca="false">
IF(AU20=1,"日",IF(AU20=2,"月",IF(AU20=3,"火",IF(AU20=4,"水",IF(AU20=5,"木",IF(AU20=6,"金",IF(AU20=0,"","土")))))))</f>
        <v>
</v>
      </c>
      <c r="AV21" s="94" t="str">
        <f aca="false">
IF(AV20=1,"日",IF(AV20=2,"月",IF(AV20=3,"火",IF(AV20=4,"水",IF(AV20=5,"木",IF(AV20=6,"金",IF(AV20=0,"","土")))))))</f>
        <v>
</v>
      </c>
      <c r="AW21" s="94" t="str">
        <f aca="false">
IF(AW20=1,"日",IF(AW20=2,"月",IF(AW20=3,"火",IF(AW20=4,"水",IF(AW20=5,"木",IF(AW20=6,"金",IF(AW20=0,"","土")))))))</f>
        <v>
</v>
      </c>
      <c r="AX21" s="80"/>
      <c r="AY21" s="80"/>
      <c r="AZ21" s="81"/>
      <c r="BA21" s="81"/>
      <c r="BB21" s="78"/>
      <c r="BC21" s="78"/>
      <c r="BD21" s="78"/>
      <c r="BE21" s="78"/>
      <c r="BF21" s="78"/>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20.25" hidden="false" customHeight="true" outlineLevel="0" collapsed="false">
      <c r="A22" s="0"/>
      <c r="B22" s="96" t="n">
        <v>
1</v>
      </c>
      <c r="C22" s="97"/>
      <c r="D22" s="97"/>
      <c r="E22" s="97"/>
      <c r="F22" s="98"/>
      <c r="G22" s="99" t="s">
        <v>
55</v>
      </c>
      <c r="H22" s="100" t="s">
        <v>
56</v>
      </c>
      <c r="I22" s="100"/>
      <c r="J22" s="100"/>
      <c r="K22" s="100"/>
      <c r="L22" s="101" t="s">
        <v>
57</v>
      </c>
      <c r="M22" s="101"/>
      <c r="N22" s="101"/>
      <c r="O22" s="101"/>
      <c r="P22" s="102" t="s">
        <v>
58</v>
      </c>
      <c r="Q22" s="102"/>
      <c r="R22" s="102"/>
      <c r="S22" s="103" t="s">
        <v>
59</v>
      </c>
      <c r="T22" s="104" t="s">
        <v>
59</v>
      </c>
      <c r="U22" s="105" t="s">
        <v>
60</v>
      </c>
      <c r="V22" s="104" t="s">
        <v>
59</v>
      </c>
      <c r="W22" s="104" t="s">
        <v>
59</v>
      </c>
      <c r="X22" s="105" t="s">
        <v>
60</v>
      </c>
      <c r="Y22" s="106" t="s">
        <v>
59</v>
      </c>
      <c r="Z22" s="103" t="s">
        <v>
59</v>
      </c>
      <c r="AA22" s="104" t="s">
        <v>
59</v>
      </c>
      <c r="AB22" s="105" t="s">
        <v>
60</v>
      </c>
      <c r="AC22" s="104" t="s">
        <v>
59</v>
      </c>
      <c r="AD22" s="104" t="s">
        <v>
59</v>
      </c>
      <c r="AE22" s="105" t="s">
        <v>
60</v>
      </c>
      <c r="AF22" s="106" t="s">
        <v>
59</v>
      </c>
      <c r="AG22" s="103" t="s">
        <v>
59</v>
      </c>
      <c r="AH22" s="104" t="s">
        <v>
59</v>
      </c>
      <c r="AI22" s="105" t="s">
        <v>
60</v>
      </c>
      <c r="AJ22" s="104" t="s">
        <v>
59</v>
      </c>
      <c r="AK22" s="104" t="s">
        <v>
59</v>
      </c>
      <c r="AL22" s="105" t="s">
        <v>
60</v>
      </c>
      <c r="AM22" s="106" t="s">
        <v>
59</v>
      </c>
      <c r="AN22" s="103" t="s">
        <v>
59</v>
      </c>
      <c r="AO22" s="104" t="s">
        <v>
59</v>
      </c>
      <c r="AP22" s="105" t="s">
        <v>
60</v>
      </c>
      <c r="AQ22" s="104" t="s">
        <v>
59</v>
      </c>
      <c r="AR22" s="104" t="s">
        <v>
59</v>
      </c>
      <c r="AS22" s="105" t="s">
        <v>
60</v>
      </c>
      <c r="AT22" s="106" t="s">
        <v>
59</v>
      </c>
      <c r="AU22" s="103"/>
      <c r="AV22" s="104"/>
      <c r="AW22" s="106"/>
      <c r="AX22" s="107"/>
      <c r="AY22" s="107"/>
      <c r="AZ22" s="108"/>
      <c r="BA22" s="108"/>
      <c r="BB22" s="109"/>
      <c r="BC22" s="109"/>
      <c r="BD22" s="109"/>
      <c r="BE22" s="109"/>
      <c r="BF22" s="109"/>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20.25" hidden="false" customHeight="true" outlineLevel="0" collapsed="false">
      <c r="A23" s="0"/>
      <c r="B23" s="96"/>
      <c r="C23" s="110" t="s">
        <v>
61</v>
      </c>
      <c r="D23" s="110"/>
      <c r="E23" s="110"/>
      <c r="F23" s="111"/>
      <c r="G23" s="99"/>
      <c r="H23" s="100"/>
      <c r="I23" s="100"/>
      <c r="J23" s="100"/>
      <c r="K23" s="100"/>
      <c r="L23" s="101"/>
      <c r="M23" s="101"/>
      <c r="N23" s="101"/>
      <c r="O23" s="101"/>
      <c r="P23" s="112" t="s">
        <v>
62</v>
      </c>
      <c r="Q23" s="112"/>
      <c r="R23" s="112"/>
      <c r="S23" s="113" t="n">
        <f aca="false">
IF(S22="","",VLOOKUP(S22,'【記載例】シフト記号表（勤務時間帯）'!$C$5:$K$36,9,0))</f>
        <v>
8</v>
      </c>
      <c r="T23" s="114" t="n">
        <f aca="false">
IF(T22="","",VLOOKUP(T22,'【記載例】シフト記号表（勤務時間帯）'!$C$5:$K$36,9,0))</f>
        <v>
8</v>
      </c>
      <c r="U23" s="114" t="str">
        <f aca="false">
IF(U22="","",VLOOKUP(U22,'【記載例】シフト記号表（勤務時間帯）'!$C$5:$K$36,9,0))</f>
        <v>
-</v>
      </c>
      <c r="V23" s="114" t="n">
        <f aca="false">
IF(V22="","",VLOOKUP(V22,'【記載例】シフト記号表（勤務時間帯）'!$C$5:$K$36,9,0))</f>
        <v>
8</v>
      </c>
      <c r="W23" s="114" t="n">
        <f aca="false">
IF(W22="","",VLOOKUP(W22,'【記載例】シフト記号表（勤務時間帯）'!$C$5:$K$36,9,0))</f>
        <v>
8</v>
      </c>
      <c r="X23" s="114" t="str">
        <f aca="false">
IF(X22="","",VLOOKUP(X22,'【記載例】シフト記号表（勤務時間帯）'!$C$5:$K$36,9,0))</f>
        <v>
-</v>
      </c>
      <c r="Y23" s="115" t="n">
        <f aca="false">
IF(Y22="","",VLOOKUP(Y22,'【記載例】シフト記号表（勤務時間帯）'!$C$5:$K$36,9,0))</f>
        <v>
8</v>
      </c>
      <c r="Z23" s="113" t="n">
        <f aca="false">
IF(Z22="","",VLOOKUP(Z22,'【記載例】シフト記号表（勤務時間帯）'!$C$5:$K$36,9,0))</f>
        <v>
8</v>
      </c>
      <c r="AA23" s="114" t="n">
        <f aca="false">
IF(AA22="","",VLOOKUP(AA22,'【記載例】シフト記号表（勤務時間帯）'!$C$5:$K$36,9,0))</f>
        <v>
8</v>
      </c>
      <c r="AB23" s="114" t="str">
        <f aca="false">
IF(AB22="","",VLOOKUP(AB22,'【記載例】シフト記号表（勤務時間帯）'!$C$5:$K$36,9,0))</f>
        <v>
-</v>
      </c>
      <c r="AC23" s="114" t="n">
        <f aca="false">
IF(AC22="","",VLOOKUP(AC22,'【記載例】シフト記号表（勤務時間帯）'!$C$5:$K$36,9,0))</f>
        <v>
8</v>
      </c>
      <c r="AD23" s="114" t="n">
        <f aca="false">
IF(AD22="","",VLOOKUP(AD22,'【記載例】シフト記号表（勤務時間帯）'!$C$5:$K$36,9,0))</f>
        <v>
8</v>
      </c>
      <c r="AE23" s="114" t="str">
        <f aca="false">
IF(AE22="","",VLOOKUP(AE22,'【記載例】シフト記号表（勤務時間帯）'!$C$5:$K$36,9,0))</f>
        <v>
-</v>
      </c>
      <c r="AF23" s="115" t="n">
        <f aca="false">
IF(AF22="","",VLOOKUP(AF22,'【記載例】シフト記号表（勤務時間帯）'!$C$5:$K$36,9,0))</f>
        <v>
8</v>
      </c>
      <c r="AG23" s="113" t="n">
        <f aca="false">
IF(AG22="","",VLOOKUP(AG22,'【記載例】シフト記号表（勤務時間帯）'!$C$5:$K$36,9,0))</f>
        <v>
8</v>
      </c>
      <c r="AH23" s="114" t="n">
        <f aca="false">
IF(AH22="","",VLOOKUP(AH22,'【記載例】シフト記号表（勤務時間帯）'!$C$5:$K$36,9,0))</f>
        <v>
8</v>
      </c>
      <c r="AI23" s="114" t="str">
        <f aca="false">
IF(AI22="","",VLOOKUP(AI22,'【記載例】シフト記号表（勤務時間帯）'!$C$5:$K$36,9,0))</f>
        <v>
-</v>
      </c>
      <c r="AJ23" s="114" t="n">
        <f aca="false">
IF(AJ22="","",VLOOKUP(AJ22,'【記載例】シフト記号表（勤務時間帯）'!$C$5:$K$36,9,0))</f>
        <v>
8</v>
      </c>
      <c r="AK23" s="114" t="n">
        <f aca="false">
IF(AK22="","",VLOOKUP(AK22,'【記載例】シフト記号表（勤務時間帯）'!$C$5:$K$36,9,0))</f>
        <v>
8</v>
      </c>
      <c r="AL23" s="114" t="str">
        <f aca="false">
IF(AL22="","",VLOOKUP(AL22,'【記載例】シフト記号表（勤務時間帯）'!$C$5:$K$36,9,0))</f>
        <v>
-</v>
      </c>
      <c r="AM23" s="115" t="n">
        <f aca="false">
IF(AM22="","",VLOOKUP(AM22,'【記載例】シフト記号表（勤務時間帯）'!$C$5:$K$36,9,0))</f>
        <v>
8</v>
      </c>
      <c r="AN23" s="113" t="n">
        <f aca="false">
IF(AN22="","",VLOOKUP(AN22,'【記載例】シフト記号表（勤務時間帯）'!$C$5:$K$36,9,0))</f>
        <v>
8</v>
      </c>
      <c r="AO23" s="114" t="n">
        <f aca="false">
IF(AO22="","",VLOOKUP(AO22,'【記載例】シフト記号表（勤務時間帯）'!$C$5:$K$36,9,0))</f>
        <v>
8</v>
      </c>
      <c r="AP23" s="114" t="str">
        <f aca="false">
IF(AP22="","",VLOOKUP(AP22,'【記載例】シフト記号表（勤務時間帯）'!$C$5:$K$36,9,0))</f>
        <v>
-</v>
      </c>
      <c r="AQ23" s="114" t="n">
        <f aca="false">
IF(AQ22="","",VLOOKUP(AQ22,'【記載例】シフト記号表（勤務時間帯）'!$C$5:$K$36,9,0))</f>
        <v>
8</v>
      </c>
      <c r="AR23" s="114" t="n">
        <f aca="false">
IF(AR22="","",VLOOKUP(AR22,'【記載例】シフト記号表（勤務時間帯）'!$C$5:$K$36,9,0))</f>
        <v>
8</v>
      </c>
      <c r="AS23" s="114" t="str">
        <f aca="false">
IF(AS22="","",VLOOKUP(AS22,'【記載例】シフト記号表（勤務時間帯）'!$C$5:$K$36,9,0))</f>
        <v>
-</v>
      </c>
      <c r="AT23" s="115" t="n">
        <f aca="false">
IF(AT22="","",VLOOKUP(AT22,'【記載例】シフト記号表（勤務時間帯）'!$C$5:$K$36,9,0))</f>
        <v>
8</v>
      </c>
      <c r="AU23" s="113" t="str">
        <f aca="false">
IF(AU22="","",VLOOKUP(AU22,'【記載例】シフト記号表（勤務時間帯）'!$C$5:$K$36,9,0))</f>
        <v>
</v>
      </c>
      <c r="AV23" s="114" t="str">
        <f aca="false">
IF(AV22="","",VLOOKUP(AV22,'【記載例】シフト記号表（勤務時間帯）'!$C$5:$K$36,9,0))</f>
        <v>
</v>
      </c>
      <c r="AW23" s="115" t="str">
        <f aca="false">
IF(AW22="","",VLOOKUP(AW22,'【記載例】シフト記号表（勤務時間帯）'!$C$5:$K$36,9,0))</f>
        <v>
</v>
      </c>
      <c r="AX23" s="116" t="n">
        <f aca="false">
IF($BB$3="計画",SUM(S23:AT23),IF($BB$3="実績",SUM(S23:AW23),""))</f>
        <v>
160</v>
      </c>
      <c r="AY23" s="116"/>
      <c r="AZ23" s="117" t="n">
        <f aca="false">
IF($BB$3="計画",AX23/4,IF($BB$3="実績",))</f>
        <v>
40</v>
      </c>
      <c r="BA23" s="117"/>
      <c r="BB23" s="109"/>
      <c r="BC23" s="109"/>
      <c r="BD23" s="109"/>
      <c r="BE23" s="109"/>
      <c r="BF23" s="109"/>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20.25" hidden="false" customHeight="true" outlineLevel="0" collapsed="false">
      <c r="A24" s="0"/>
      <c r="B24" s="96"/>
      <c r="C24" s="118"/>
      <c r="D24" s="118"/>
      <c r="E24" s="118"/>
      <c r="F24" s="119" t="str">
        <f aca="false">
C23</f>
        <v>
管理者</v>
      </c>
      <c r="G24" s="99"/>
      <c r="H24" s="100"/>
      <c r="I24" s="100"/>
      <c r="J24" s="100"/>
      <c r="K24" s="100"/>
      <c r="L24" s="101"/>
      <c r="M24" s="101"/>
      <c r="N24" s="101"/>
      <c r="O24" s="101"/>
      <c r="P24" s="120" t="s">
        <v>
63</v>
      </c>
      <c r="Q24" s="120"/>
      <c r="R24" s="120"/>
      <c r="S24" s="121" t="n">
        <f aca="false">
IF(S22="","",VLOOKUP(S22,'【記載例】シフト記号表（勤務時間帯）'!$C$5:$U$36,19,0))</f>
        <v>
7.00000000000001</v>
      </c>
      <c r="T24" s="122" t="n">
        <f aca="false">
IF(T22="","",VLOOKUP(T22,'【記載例】シフト記号表（勤務時間帯）'!$C$5:$U$36,19,0))</f>
        <v>
7.00000000000001</v>
      </c>
      <c r="U24" s="122" t="str">
        <f aca="false">
IF(U22="","",VLOOKUP(U22,'【記載例】シフト記号表（勤務時間帯）'!$C$5:$U$36,19,0))</f>
        <v>
-</v>
      </c>
      <c r="V24" s="122" t="n">
        <f aca="false">
IF(V22="","",VLOOKUP(V22,'【記載例】シフト記号表（勤務時間帯）'!$C$5:$U$36,19,0))</f>
        <v>
7.00000000000001</v>
      </c>
      <c r="W24" s="122" t="n">
        <f aca="false">
IF(W22="","",VLOOKUP(W22,'【記載例】シフト記号表（勤務時間帯）'!$C$5:$U$36,19,0))</f>
        <v>
7.00000000000001</v>
      </c>
      <c r="X24" s="122" t="str">
        <f aca="false">
IF(X22="","",VLOOKUP(X22,'【記載例】シフト記号表（勤務時間帯）'!$C$5:$U$36,19,0))</f>
        <v>
-</v>
      </c>
      <c r="Y24" s="123" t="n">
        <f aca="false">
IF(Y22="","",VLOOKUP(Y22,'【記載例】シフト記号表（勤務時間帯）'!$C$5:$U$36,19,0))</f>
        <v>
7.00000000000001</v>
      </c>
      <c r="Z24" s="121" t="n">
        <f aca="false">
IF(Z22="","",VLOOKUP(Z22,'【記載例】シフト記号表（勤務時間帯）'!$C$5:$U$36,19,0))</f>
        <v>
7.00000000000001</v>
      </c>
      <c r="AA24" s="122" t="n">
        <f aca="false">
IF(AA22="","",VLOOKUP(AA22,'【記載例】シフト記号表（勤務時間帯）'!$C$5:$U$36,19,0))</f>
        <v>
7.00000000000001</v>
      </c>
      <c r="AB24" s="122" t="str">
        <f aca="false">
IF(AB22="","",VLOOKUP(AB22,'【記載例】シフト記号表（勤務時間帯）'!$C$5:$U$36,19,0))</f>
        <v>
-</v>
      </c>
      <c r="AC24" s="122" t="n">
        <f aca="false">
IF(AC22="","",VLOOKUP(AC22,'【記載例】シフト記号表（勤務時間帯）'!$C$5:$U$36,19,0))</f>
        <v>
7.00000000000001</v>
      </c>
      <c r="AD24" s="122" t="n">
        <f aca="false">
IF(AD22="","",VLOOKUP(AD22,'【記載例】シフト記号表（勤務時間帯）'!$C$5:$U$36,19,0))</f>
        <v>
7.00000000000001</v>
      </c>
      <c r="AE24" s="122" t="str">
        <f aca="false">
IF(AE22="","",VLOOKUP(AE22,'【記載例】シフト記号表（勤務時間帯）'!$C$5:$U$36,19,0))</f>
        <v>
-</v>
      </c>
      <c r="AF24" s="123" t="n">
        <f aca="false">
IF(AF22="","",VLOOKUP(AF22,'【記載例】シフト記号表（勤務時間帯）'!$C$5:$U$36,19,0))</f>
        <v>
7.00000000000001</v>
      </c>
      <c r="AG24" s="121" t="n">
        <f aca="false">
IF(AG22="","",VLOOKUP(AG22,'【記載例】シフト記号表（勤務時間帯）'!$C$5:$U$36,19,0))</f>
        <v>
7.00000000000001</v>
      </c>
      <c r="AH24" s="122" t="n">
        <f aca="false">
IF(AH22="","",VLOOKUP(AH22,'【記載例】シフト記号表（勤務時間帯）'!$C$5:$U$36,19,0))</f>
        <v>
7.00000000000001</v>
      </c>
      <c r="AI24" s="122" t="str">
        <f aca="false">
IF(AI22="","",VLOOKUP(AI22,'【記載例】シフト記号表（勤務時間帯）'!$C$5:$U$36,19,0))</f>
        <v>
-</v>
      </c>
      <c r="AJ24" s="122" t="n">
        <f aca="false">
IF(AJ22="","",VLOOKUP(AJ22,'【記載例】シフト記号表（勤務時間帯）'!$C$5:$U$36,19,0))</f>
        <v>
7.00000000000001</v>
      </c>
      <c r="AK24" s="122" t="n">
        <f aca="false">
IF(AK22="","",VLOOKUP(AK22,'【記載例】シフト記号表（勤務時間帯）'!$C$5:$U$36,19,0))</f>
        <v>
7.00000000000001</v>
      </c>
      <c r="AL24" s="122" t="str">
        <f aca="false">
IF(AL22="","",VLOOKUP(AL22,'【記載例】シフト記号表（勤務時間帯）'!$C$5:$U$36,19,0))</f>
        <v>
-</v>
      </c>
      <c r="AM24" s="123" t="n">
        <f aca="false">
IF(AM22="","",VLOOKUP(AM22,'【記載例】シフト記号表（勤務時間帯）'!$C$5:$U$36,19,0))</f>
        <v>
7.00000000000001</v>
      </c>
      <c r="AN24" s="121" t="n">
        <f aca="false">
IF(AN22="","",VLOOKUP(AN22,'【記載例】シフト記号表（勤務時間帯）'!$C$5:$U$36,19,0))</f>
        <v>
7.00000000000001</v>
      </c>
      <c r="AO24" s="122" t="n">
        <f aca="false">
IF(AO22="","",VLOOKUP(AO22,'【記載例】シフト記号表（勤務時間帯）'!$C$5:$U$36,19,0))</f>
        <v>
7.00000000000001</v>
      </c>
      <c r="AP24" s="122" t="str">
        <f aca="false">
IF(AP22="","",VLOOKUP(AP22,'【記載例】シフト記号表（勤務時間帯）'!$C$5:$U$36,19,0))</f>
        <v>
-</v>
      </c>
      <c r="AQ24" s="122" t="n">
        <f aca="false">
IF(AQ22="","",VLOOKUP(AQ22,'【記載例】シフト記号表（勤務時間帯）'!$C$5:$U$36,19,0))</f>
        <v>
7.00000000000001</v>
      </c>
      <c r="AR24" s="122" t="n">
        <f aca="false">
IF(AR22="","",VLOOKUP(AR22,'【記載例】シフト記号表（勤務時間帯）'!$C$5:$U$36,19,0))</f>
        <v>
7.00000000000001</v>
      </c>
      <c r="AS24" s="122" t="str">
        <f aca="false">
IF(AS22="","",VLOOKUP(AS22,'【記載例】シフト記号表（勤務時間帯）'!$C$5:$U$36,19,0))</f>
        <v>
-</v>
      </c>
      <c r="AT24" s="123" t="n">
        <f aca="false">
IF(AT22="","",VLOOKUP(AT22,'【記載例】シフト記号表（勤務時間帯）'!$C$5:$U$36,19,0))</f>
        <v>
7.00000000000001</v>
      </c>
      <c r="AU24" s="121" t="str">
        <f aca="false">
IF(AU22="","",VLOOKUP(AU22,'【記載例】シフト記号表（勤務時間帯）'!$C$5:$U$36,19,0))</f>
        <v>
</v>
      </c>
      <c r="AV24" s="122" t="str">
        <f aca="false">
IF(AV22="","",VLOOKUP(AV22,'【記載例】シフト記号表（勤務時間帯）'!$C$5:$U$36,19,0))</f>
        <v>
</v>
      </c>
      <c r="AW24" s="123" t="str">
        <f aca="false">
IF(AW22="","",VLOOKUP(AW22,'【記載例】シフト記号表（勤務時間帯）'!$C$5:$U$36,19,0))</f>
        <v>
</v>
      </c>
      <c r="AX24" s="124" t="n">
        <f aca="false">
IF($BB$3="計画",SUM(S24:AT24),IF($BB$3="実績",SUM(S24:AW24),""))</f>
        <v>
140</v>
      </c>
      <c r="AY24" s="124"/>
      <c r="AZ24" s="125" t="n">
        <f aca="false">
IF($BB$3="計画",AX24/4,IF($BB$3="実績",))</f>
        <v>
35</v>
      </c>
      <c r="BA24" s="125"/>
      <c r="BB24" s="109"/>
      <c r="BC24" s="109"/>
      <c r="BD24" s="109"/>
      <c r="BE24" s="109"/>
      <c r="BF24" s="109"/>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20.25" hidden="false" customHeight="true" outlineLevel="0" collapsed="false">
      <c r="A25" s="0"/>
      <c r="B25" s="83" t="n">
        <f aca="false">
B22+1</f>
        <v>
2</v>
      </c>
      <c r="C25" s="126"/>
      <c r="D25" s="126"/>
      <c r="E25" s="126"/>
      <c r="F25" s="127"/>
      <c r="G25" s="128" t="s">
        <v>
55</v>
      </c>
      <c r="H25" s="129" t="s">
        <v>
64</v>
      </c>
      <c r="I25" s="129"/>
      <c r="J25" s="129"/>
      <c r="K25" s="129"/>
      <c r="L25" s="130" t="s">
        <v>
65</v>
      </c>
      <c r="M25" s="130"/>
      <c r="N25" s="130"/>
      <c r="O25" s="130"/>
      <c r="P25" s="131" t="s">
        <v>
58</v>
      </c>
      <c r="Q25" s="131"/>
      <c r="R25" s="131"/>
      <c r="S25" s="132" t="s">
        <v>
60</v>
      </c>
      <c r="T25" s="133" t="s">
        <v>
59</v>
      </c>
      <c r="U25" s="133" t="s">
        <v>
59</v>
      </c>
      <c r="V25" s="133" t="s">
        <v>
59</v>
      </c>
      <c r="W25" s="133" t="s">
        <v>
59</v>
      </c>
      <c r="X25" s="133" t="s">
        <v>
59</v>
      </c>
      <c r="Y25" s="134" t="s">
        <v>
60</v>
      </c>
      <c r="Z25" s="132" t="s">
        <v>
60</v>
      </c>
      <c r="AA25" s="133" t="s">
        <v>
59</v>
      </c>
      <c r="AB25" s="133" t="s">
        <v>
59</v>
      </c>
      <c r="AC25" s="133" t="s">
        <v>
59</v>
      </c>
      <c r="AD25" s="133" t="s">
        <v>
59</v>
      </c>
      <c r="AE25" s="133" t="s">
        <v>
59</v>
      </c>
      <c r="AF25" s="134" t="s">
        <v>
60</v>
      </c>
      <c r="AG25" s="132"/>
      <c r="AH25" s="133" t="s">
        <v>
59</v>
      </c>
      <c r="AI25" s="133" t="s">
        <v>
59</v>
      </c>
      <c r="AJ25" s="133" t="s">
        <v>
59</v>
      </c>
      <c r="AK25" s="133" t="s">
        <v>
59</v>
      </c>
      <c r="AL25" s="133" t="s">
        <v>
59</v>
      </c>
      <c r="AM25" s="134" t="s">
        <v>
60</v>
      </c>
      <c r="AN25" s="132" t="s">
        <v>
60</v>
      </c>
      <c r="AO25" s="133" t="s">
        <v>
59</v>
      </c>
      <c r="AP25" s="133" t="s">
        <v>
59</v>
      </c>
      <c r="AQ25" s="133" t="s">
        <v>
59</v>
      </c>
      <c r="AR25" s="133" t="s">
        <v>
59</v>
      </c>
      <c r="AS25" s="133" t="s">
        <v>
59</v>
      </c>
      <c r="AT25" s="134" t="s">
        <v>
60</v>
      </c>
      <c r="AU25" s="132"/>
      <c r="AV25" s="133"/>
      <c r="AW25" s="134"/>
      <c r="AX25" s="135"/>
      <c r="AY25" s="135"/>
      <c r="AZ25" s="136"/>
      <c r="BA25" s="136"/>
      <c r="BB25" s="137"/>
      <c r="BC25" s="137"/>
      <c r="BD25" s="137"/>
      <c r="BE25" s="137"/>
      <c r="BF25" s="137"/>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20.25" hidden="false" customHeight="true" outlineLevel="0" collapsed="false">
      <c r="A26" s="0"/>
      <c r="B26" s="83"/>
      <c r="C26" s="110" t="s">
        <v>
66</v>
      </c>
      <c r="D26" s="110"/>
      <c r="E26" s="110"/>
      <c r="F26" s="111"/>
      <c r="G26" s="128"/>
      <c r="H26" s="129"/>
      <c r="I26" s="129"/>
      <c r="J26" s="129"/>
      <c r="K26" s="129"/>
      <c r="L26" s="130"/>
      <c r="M26" s="130"/>
      <c r="N26" s="130"/>
      <c r="O26" s="130"/>
      <c r="P26" s="112" t="s">
        <v>
62</v>
      </c>
      <c r="Q26" s="112"/>
      <c r="R26" s="112"/>
      <c r="S26" s="113" t="str">
        <f aca="false">
IF(S25="","",VLOOKUP(S25,'【記載例】シフト記号表（勤務時間帯）'!$C$5:$K$36,9,0))</f>
        <v>
-</v>
      </c>
      <c r="T26" s="114" t="n">
        <f aca="false">
IF(T25="","",VLOOKUP(T25,'【記載例】シフト記号表（勤務時間帯）'!$C$5:$K$36,9,0))</f>
        <v>
8</v>
      </c>
      <c r="U26" s="114" t="n">
        <f aca="false">
IF(U25="","",VLOOKUP(U25,'【記載例】シフト記号表（勤務時間帯）'!$C$5:$K$36,9,0))</f>
        <v>
8</v>
      </c>
      <c r="V26" s="114" t="n">
        <f aca="false">
IF(V25="","",VLOOKUP(V25,'【記載例】シフト記号表（勤務時間帯）'!$C$5:$K$36,9,0))</f>
        <v>
8</v>
      </c>
      <c r="W26" s="114" t="n">
        <f aca="false">
IF(W25="","",VLOOKUP(W25,'【記載例】シフト記号表（勤務時間帯）'!$C$5:$K$36,9,0))</f>
        <v>
8</v>
      </c>
      <c r="X26" s="114" t="n">
        <f aca="false">
IF(X25="","",VLOOKUP(X25,'【記載例】シフト記号表（勤務時間帯）'!$C$5:$K$36,9,0))</f>
        <v>
8</v>
      </c>
      <c r="Y26" s="115" t="str">
        <f aca="false">
IF(Y25="","",VLOOKUP(Y25,'【記載例】シフト記号表（勤務時間帯）'!$C$5:$K$36,9,0))</f>
        <v>
-</v>
      </c>
      <c r="Z26" s="113" t="str">
        <f aca="false">
IF(Z25="","",VLOOKUP(Z25,'【記載例】シフト記号表（勤務時間帯）'!$C$5:$K$36,9,0))</f>
        <v>
-</v>
      </c>
      <c r="AA26" s="114" t="n">
        <f aca="false">
IF(AA25="","",VLOOKUP(AA25,'【記載例】シフト記号表（勤務時間帯）'!$C$5:$K$36,9,0))</f>
        <v>
8</v>
      </c>
      <c r="AB26" s="114" t="n">
        <f aca="false">
IF(AB25="","",VLOOKUP(AB25,'【記載例】シフト記号表（勤務時間帯）'!$C$5:$K$36,9,0))</f>
        <v>
8</v>
      </c>
      <c r="AC26" s="114" t="n">
        <f aca="false">
IF(AC25="","",VLOOKUP(AC25,'【記載例】シフト記号表（勤務時間帯）'!$C$5:$K$36,9,0))</f>
        <v>
8</v>
      </c>
      <c r="AD26" s="114" t="n">
        <f aca="false">
IF(AD25="","",VLOOKUP(AD25,'【記載例】シフト記号表（勤務時間帯）'!$C$5:$K$36,9,0))</f>
        <v>
8</v>
      </c>
      <c r="AE26" s="114" t="n">
        <f aca="false">
IF(AE25="","",VLOOKUP(AE25,'【記載例】シフト記号表（勤務時間帯）'!$C$5:$K$36,9,0))</f>
        <v>
8</v>
      </c>
      <c r="AF26" s="115" t="str">
        <f aca="false">
IF(AF25="","",VLOOKUP(AF25,'【記載例】シフト記号表（勤務時間帯）'!$C$5:$K$36,9,0))</f>
        <v>
-</v>
      </c>
      <c r="AG26" s="113" t="str">
        <f aca="false">
IF(AG25="","",VLOOKUP(AG25,'【記載例】シフト記号表（勤務時間帯）'!$C$5:$K$36,9,0))</f>
        <v>
</v>
      </c>
      <c r="AH26" s="114" t="n">
        <f aca="false">
IF(AH25="","",VLOOKUP(AH25,'【記載例】シフト記号表（勤務時間帯）'!$C$5:$K$36,9,0))</f>
        <v>
8</v>
      </c>
      <c r="AI26" s="114" t="n">
        <f aca="false">
IF(AI25="","",VLOOKUP(AI25,'【記載例】シフト記号表（勤務時間帯）'!$C$5:$K$36,9,0))</f>
        <v>
8</v>
      </c>
      <c r="AJ26" s="114" t="n">
        <f aca="false">
IF(AJ25="","",VLOOKUP(AJ25,'【記載例】シフト記号表（勤務時間帯）'!$C$5:$K$36,9,0))</f>
        <v>
8</v>
      </c>
      <c r="AK26" s="114" t="n">
        <f aca="false">
IF(AK25="","",VLOOKUP(AK25,'【記載例】シフト記号表（勤務時間帯）'!$C$5:$K$36,9,0))</f>
        <v>
8</v>
      </c>
      <c r="AL26" s="114" t="n">
        <f aca="false">
IF(AL25="","",VLOOKUP(AL25,'【記載例】シフト記号表（勤務時間帯）'!$C$5:$K$36,9,0))</f>
        <v>
8</v>
      </c>
      <c r="AM26" s="115" t="str">
        <f aca="false">
IF(AM25="","",VLOOKUP(AM25,'【記載例】シフト記号表（勤務時間帯）'!$C$5:$K$36,9,0))</f>
        <v>
-</v>
      </c>
      <c r="AN26" s="113" t="str">
        <f aca="false">
IF(AN25="","",VLOOKUP(AN25,'【記載例】シフト記号表（勤務時間帯）'!$C$5:$K$36,9,0))</f>
        <v>
-</v>
      </c>
      <c r="AO26" s="114" t="n">
        <f aca="false">
IF(AO25="","",VLOOKUP(AO25,'【記載例】シフト記号表（勤務時間帯）'!$C$5:$K$36,9,0))</f>
        <v>
8</v>
      </c>
      <c r="AP26" s="114" t="n">
        <f aca="false">
IF(AP25="","",VLOOKUP(AP25,'【記載例】シフト記号表（勤務時間帯）'!$C$5:$K$36,9,0))</f>
        <v>
8</v>
      </c>
      <c r="AQ26" s="114" t="n">
        <f aca="false">
IF(AQ25="","",VLOOKUP(AQ25,'【記載例】シフト記号表（勤務時間帯）'!$C$5:$K$36,9,0))</f>
        <v>
8</v>
      </c>
      <c r="AR26" s="114" t="n">
        <f aca="false">
IF(AR25="","",VLOOKUP(AR25,'【記載例】シフト記号表（勤務時間帯）'!$C$5:$K$36,9,0))</f>
        <v>
8</v>
      </c>
      <c r="AS26" s="114" t="n">
        <f aca="false">
IF(AS25="","",VLOOKUP(AS25,'【記載例】シフト記号表（勤務時間帯）'!$C$5:$K$36,9,0))</f>
        <v>
8</v>
      </c>
      <c r="AT26" s="115" t="str">
        <f aca="false">
IF(AT25="","",VLOOKUP(AT25,'【記載例】シフト記号表（勤務時間帯）'!$C$5:$K$36,9,0))</f>
        <v>
-</v>
      </c>
      <c r="AU26" s="113" t="str">
        <f aca="false">
IF(AU25="","",VLOOKUP(AU25,'【記載例】シフト記号表（勤務時間帯）'!$C$5:$K$36,9,0))</f>
        <v>
</v>
      </c>
      <c r="AV26" s="114" t="str">
        <f aca="false">
IF(AV25="","",VLOOKUP(AV25,'【記載例】シフト記号表（勤務時間帯）'!$C$5:$K$36,9,0))</f>
        <v>
</v>
      </c>
      <c r="AW26" s="115" t="str">
        <f aca="false">
IF(AW25="","",VLOOKUP(AW25,'【記載例】シフト記号表（勤務時間帯）'!$C$5:$K$36,9,0))</f>
        <v>
</v>
      </c>
      <c r="AX26" s="116" t="n">
        <f aca="false">
IF($BB$3="計画",SUM(S26:AT26),IF($BB$3="実績",SUM(S26:AW26),""))</f>
        <v>
160</v>
      </c>
      <c r="AY26" s="116"/>
      <c r="AZ26" s="117" t="n">
        <f aca="false">
IF($BB$3="計画",AX26/4,IF($BB$3="実績",))</f>
        <v>
40</v>
      </c>
      <c r="BA26" s="117"/>
      <c r="BB26" s="137"/>
      <c r="BC26" s="137"/>
      <c r="BD26" s="137"/>
      <c r="BE26" s="137"/>
      <c r="BF26" s="137"/>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20.25" hidden="false" customHeight="true" outlineLevel="0" collapsed="false">
      <c r="A27" s="0"/>
      <c r="B27" s="83"/>
      <c r="C27" s="118"/>
      <c r="D27" s="118"/>
      <c r="E27" s="118"/>
      <c r="F27" s="111" t="str">
        <f aca="false">
C26</f>
        <v>
生活相談員</v>
      </c>
      <c r="G27" s="128"/>
      <c r="H27" s="129"/>
      <c r="I27" s="129"/>
      <c r="J27" s="129"/>
      <c r="K27" s="129"/>
      <c r="L27" s="130"/>
      <c r="M27" s="130"/>
      <c r="N27" s="130"/>
      <c r="O27" s="130"/>
      <c r="P27" s="120" t="s">
        <v>
63</v>
      </c>
      <c r="Q27" s="120"/>
      <c r="R27" s="120"/>
      <c r="S27" s="121" t="str">
        <f aca="false">
IF(S25="","",VLOOKUP(S25,'【記載例】シフト記号表（勤務時間帯）'!$C$5:$U$36,19,0))</f>
        <v>
-</v>
      </c>
      <c r="T27" s="122" t="n">
        <f aca="false">
IF(T25="","",VLOOKUP(T25,'【記載例】シフト記号表（勤務時間帯）'!$C$5:$U$36,19,0))</f>
        <v>
7.00000000000001</v>
      </c>
      <c r="U27" s="122" t="n">
        <f aca="false">
IF(U25="","",VLOOKUP(U25,'【記載例】シフト記号表（勤務時間帯）'!$C$5:$U$36,19,0))</f>
        <v>
7.00000000000001</v>
      </c>
      <c r="V27" s="122" t="n">
        <f aca="false">
IF(V25="","",VLOOKUP(V25,'【記載例】シフト記号表（勤務時間帯）'!$C$5:$U$36,19,0))</f>
        <v>
7.00000000000001</v>
      </c>
      <c r="W27" s="122" t="n">
        <f aca="false">
IF(W25="","",VLOOKUP(W25,'【記載例】シフト記号表（勤務時間帯）'!$C$5:$U$36,19,0))</f>
        <v>
7.00000000000001</v>
      </c>
      <c r="X27" s="122" t="n">
        <f aca="false">
IF(X25="","",VLOOKUP(X25,'【記載例】シフト記号表（勤務時間帯）'!$C$5:$U$36,19,0))</f>
        <v>
7.00000000000001</v>
      </c>
      <c r="Y27" s="123" t="str">
        <f aca="false">
IF(Y25="","",VLOOKUP(Y25,'【記載例】シフト記号表（勤務時間帯）'!$C$5:$U$36,19,0))</f>
        <v>
-</v>
      </c>
      <c r="Z27" s="121" t="str">
        <f aca="false">
IF(Z25="","",VLOOKUP(Z25,'【記載例】シフト記号表（勤務時間帯）'!$C$5:$U$36,19,0))</f>
        <v>
-</v>
      </c>
      <c r="AA27" s="122" t="n">
        <f aca="false">
IF(AA25="","",VLOOKUP(AA25,'【記載例】シフト記号表（勤務時間帯）'!$C$5:$U$36,19,0))</f>
        <v>
7.00000000000001</v>
      </c>
      <c r="AB27" s="122" t="n">
        <f aca="false">
IF(AB25="","",VLOOKUP(AB25,'【記載例】シフト記号表（勤務時間帯）'!$C$5:$U$36,19,0))</f>
        <v>
7.00000000000001</v>
      </c>
      <c r="AC27" s="122" t="n">
        <f aca="false">
IF(AC25="","",VLOOKUP(AC25,'【記載例】シフト記号表（勤務時間帯）'!$C$5:$U$36,19,0))</f>
        <v>
7.00000000000001</v>
      </c>
      <c r="AD27" s="122" t="n">
        <f aca="false">
IF(AD25="","",VLOOKUP(AD25,'【記載例】シフト記号表（勤務時間帯）'!$C$5:$U$36,19,0))</f>
        <v>
7.00000000000001</v>
      </c>
      <c r="AE27" s="122" t="n">
        <f aca="false">
IF(AE25="","",VLOOKUP(AE25,'【記載例】シフト記号表（勤務時間帯）'!$C$5:$U$36,19,0))</f>
        <v>
7.00000000000001</v>
      </c>
      <c r="AF27" s="123" t="str">
        <f aca="false">
IF(AF25="","",VLOOKUP(AF25,'【記載例】シフト記号表（勤務時間帯）'!$C$5:$U$36,19,0))</f>
        <v>
-</v>
      </c>
      <c r="AG27" s="121" t="str">
        <f aca="false">
IF(AG25="","",VLOOKUP(AG25,'【記載例】シフト記号表（勤務時間帯）'!$C$5:$U$36,19,0))</f>
        <v>
</v>
      </c>
      <c r="AH27" s="122" t="n">
        <f aca="false">
IF(AH25="","",VLOOKUP(AH25,'【記載例】シフト記号表（勤務時間帯）'!$C$5:$U$36,19,0))</f>
        <v>
7.00000000000001</v>
      </c>
      <c r="AI27" s="122" t="n">
        <f aca="false">
IF(AI25="","",VLOOKUP(AI25,'【記載例】シフト記号表（勤務時間帯）'!$C$5:$U$36,19,0))</f>
        <v>
7.00000000000001</v>
      </c>
      <c r="AJ27" s="122" t="n">
        <f aca="false">
IF(AJ25="","",VLOOKUP(AJ25,'【記載例】シフト記号表（勤務時間帯）'!$C$5:$U$36,19,0))</f>
        <v>
7.00000000000001</v>
      </c>
      <c r="AK27" s="122" t="n">
        <f aca="false">
IF(AK25="","",VLOOKUP(AK25,'【記載例】シフト記号表（勤務時間帯）'!$C$5:$U$36,19,0))</f>
        <v>
7.00000000000001</v>
      </c>
      <c r="AL27" s="122" t="n">
        <f aca="false">
IF(AL25="","",VLOOKUP(AL25,'【記載例】シフト記号表（勤務時間帯）'!$C$5:$U$36,19,0))</f>
        <v>
7.00000000000001</v>
      </c>
      <c r="AM27" s="123" t="str">
        <f aca="false">
IF(AM25="","",VLOOKUP(AM25,'【記載例】シフト記号表（勤務時間帯）'!$C$5:$U$36,19,0))</f>
        <v>
-</v>
      </c>
      <c r="AN27" s="121" t="str">
        <f aca="false">
IF(AN25="","",VLOOKUP(AN25,'【記載例】シフト記号表（勤務時間帯）'!$C$5:$U$36,19,0))</f>
        <v>
-</v>
      </c>
      <c r="AO27" s="122" t="n">
        <f aca="false">
IF(AO25="","",VLOOKUP(AO25,'【記載例】シフト記号表（勤務時間帯）'!$C$5:$U$36,19,0))</f>
        <v>
7.00000000000001</v>
      </c>
      <c r="AP27" s="122" t="n">
        <f aca="false">
IF(AP25="","",VLOOKUP(AP25,'【記載例】シフト記号表（勤務時間帯）'!$C$5:$U$36,19,0))</f>
        <v>
7.00000000000001</v>
      </c>
      <c r="AQ27" s="122" t="n">
        <f aca="false">
IF(AQ25="","",VLOOKUP(AQ25,'【記載例】シフト記号表（勤務時間帯）'!$C$5:$U$36,19,0))</f>
        <v>
7.00000000000001</v>
      </c>
      <c r="AR27" s="122" t="n">
        <f aca="false">
IF(AR25="","",VLOOKUP(AR25,'【記載例】シフト記号表（勤務時間帯）'!$C$5:$U$36,19,0))</f>
        <v>
7.00000000000001</v>
      </c>
      <c r="AS27" s="122" t="n">
        <f aca="false">
IF(AS25="","",VLOOKUP(AS25,'【記載例】シフト記号表（勤務時間帯）'!$C$5:$U$36,19,0))</f>
        <v>
7.00000000000001</v>
      </c>
      <c r="AT27" s="123" t="str">
        <f aca="false">
IF(AT25="","",VLOOKUP(AT25,'【記載例】シフト記号表（勤務時間帯）'!$C$5:$U$36,19,0))</f>
        <v>
-</v>
      </c>
      <c r="AU27" s="121" t="str">
        <f aca="false">
IF(AU25="","",VLOOKUP(AU25,'【記載例】シフト記号表（勤務時間帯）'!$C$5:$U$36,19,0))</f>
        <v>
</v>
      </c>
      <c r="AV27" s="122" t="str">
        <f aca="false">
IF(AV25="","",VLOOKUP(AV25,'【記載例】シフト記号表（勤務時間帯）'!$C$5:$U$36,19,0))</f>
        <v>
</v>
      </c>
      <c r="AW27" s="123" t="str">
        <f aca="false">
IF(AW25="","",VLOOKUP(AW25,'【記載例】シフト記号表（勤務時間帯）'!$C$5:$U$36,19,0))</f>
        <v>
</v>
      </c>
      <c r="AX27" s="124" t="n">
        <f aca="false">
IF($BB$3="計画",SUM(S27:AT27),IF($BB$3="実績",SUM(S27:AW27),""))</f>
        <v>
140</v>
      </c>
      <c r="AY27" s="124"/>
      <c r="AZ27" s="125" t="n">
        <f aca="false">
IF($BB$3="計画",AX27/4,IF($BB$3="実績",))</f>
        <v>
35</v>
      </c>
      <c r="BA27" s="125"/>
      <c r="BB27" s="137"/>
      <c r="BC27" s="137"/>
      <c r="BD27" s="137"/>
      <c r="BE27" s="137"/>
      <c r="BF27" s="137"/>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20.25" hidden="false" customHeight="true" outlineLevel="0" collapsed="false">
      <c r="A28" s="0"/>
      <c r="B28" s="83" t="n">
        <f aca="false">
B25+1</f>
        <v>
3</v>
      </c>
      <c r="C28" s="126"/>
      <c r="D28" s="126"/>
      <c r="E28" s="126"/>
      <c r="F28" s="127"/>
      <c r="G28" s="128" t="s">
        <v>
67</v>
      </c>
      <c r="H28" s="129" t="s">
        <v>
68</v>
      </c>
      <c r="I28" s="129"/>
      <c r="J28" s="129"/>
      <c r="K28" s="129"/>
      <c r="L28" s="130" t="s">
        <v>
69</v>
      </c>
      <c r="M28" s="130"/>
      <c r="N28" s="130"/>
      <c r="O28" s="130"/>
      <c r="P28" s="131" t="s">
        <v>
58</v>
      </c>
      <c r="Q28" s="131"/>
      <c r="R28" s="131"/>
      <c r="S28" s="138" t="s">
        <v>
59</v>
      </c>
      <c r="T28" s="133"/>
      <c r="U28" s="133"/>
      <c r="V28" s="139" t="s">
        <v>
60</v>
      </c>
      <c r="W28" s="139" t="s">
        <v>
60</v>
      </c>
      <c r="X28" s="133"/>
      <c r="Y28" s="140" t="s">
        <v>
59</v>
      </c>
      <c r="Z28" s="138" t="s">
        <v>
59</v>
      </c>
      <c r="AA28" s="133"/>
      <c r="AB28" s="133"/>
      <c r="AC28" s="139" t="s">
        <v>
60</v>
      </c>
      <c r="AD28" s="139" t="s">
        <v>
60</v>
      </c>
      <c r="AE28" s="133"/>
      <c r="AF28" s="140" t="s">
        <v>
59</v>
      </c>
      <c r="AG28" s="138" t="s">
        <v>
59</v>
      </c>
      <c r="AH28" s="133"/>
      <c r="AI28" s="133"/>
      <c r="AJ28" s="139" t="s">
        <v>
60</v>
      </c>
      <c r="AK28" s="139" t="s">
        <v>
60</v>
      </c>
      <c r="AL28" s="133"/>
      <c r="AM28" s="140" t="s">
        <v>
59</v>
      </c>
      <c r="AN28" s="138" t="s">
        <v>
59</v>
      </c>
      <c r="AO28" s="133"/>
      <c r="AP28" s="133"/>
      <c r="AQ28" s="139" t="s">
        <v>
60</v>
      </c>
      <c r="AR28" s="139" t="s">
        <v>
60</v>
      </c>
      <c r="AS28" s="133"/>
      <c r="AT28" s="140" t="s">
        <v>
59</v>
      </c>
      <c r="AU28" s="132"/>
      <c r="AV28" s="133"/>
      <c r="AW28" s="134"/>
      <c r="AX28" s="135"/>
      <c r="AY28" s="135"/>
      <c r="AZ28" s="136"/>
      <c r="BA28" s="136"/>
      <c r="BB28" s="141" t="s">
        <v>
70</v>
      </c>
      <c r="BC28" s="141"/>
      <c r="BD28" s="141"/>
      <c r="BE28" s="141"/>
      <c r="BF28" s="141"/>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20.25" hidden="false" customHeight="true" outlineLevel="0" collapsed="false">
      <c r="A29" s="0"/>
      <c r="B29" s="83"/>
      <c r="C29" s="142" t="s">
        <v>
66</v>
      </c>
      <c r="D29" s="142"/>
      <c r="E29" s="142"/>
      <c r="F29" s="111"/>
      <c r="G29" s="128"/>
      <c r="H29" s="129"/>
      <c r="I29" s="129"/>
      <c r="J29" s="129"/>
      <c r="K29" s="129"/>
      <c r="L29" s="130"/>
      <c r="M29" s="130"/>
      <c r="N29" s="130"/>
      <c r="O29" s="130"/>
      <c r="P29" s="112" t="s">
        <v>
62</v>
      </c>
      <c r="Q29" s="112"/>
      <c r="R29" s="112"/>
      <c r="S29" s="113" t="n">
        <f aca="false">
IF(S28="","",VLOOKUP(S28,'【記載例】シフト記号表（勤務時間帯）'!$C$5:$K$36,9,0))</f>
        <v>
8</v>
      </c>
      <c r="T29" s="114" t="str">
        <f aca="false">
IF(T28="","",VLOOKUP(T28,'【記載例】シフト記号表（勤務時間帯）'!$C$5:$K$36,9,0))</f>
        <v>
</v>
      </c>
      <c r="U29" s="114" t="str">
        <f aca="false">
IF(U28="","",VLOOKUP(U28,'【記載例】シフト記号表（勤務時間帯）'!$C$5:$K$36,9,0))</f>
        <v>
</v>
      </c>
      <c r="V29" s="114" t="str">
        <f aca="false">
IF(V28="","",VLOOKUP(V28,'【記載例】シフト記号表（勤務時間帯）'!$C$5:$K$36,9,0))</f>
        <v>
-</v>
      </c>
      <c r="W29" s="114" t="str">
        <f aca="false">
IF(W28="","",VLOOKUP(W28,'【記載例】シフト記号表（勤務時間帯）'!$C$5:$K$36,9,0))</f>
        <v>
-</v>
      </c>
      <c r="X29" s="114" t="str">
        <f aca="false">
IF(X28="","",VLOOKUP(X28,'【記載例】シフト記号表（勤務時間帯）'!$C$5:$K$36,9,0))</f>
        <v>
</v>
      </c>
      <c r="Y29" s="115" t="n">
        <f aca="false">
IF(Y28="","",VLOOKUP(Y28,'【記載例】シフト記号表（勤務時間帯）'!$C$5:$K$36,9,0))</f>
        <v>
8</v>
      </c>
      <c r="Z29" s="113" t="n">
        <f aca="false">
IF(Z28="","",VLOOKUP(Z28,'【記載例】シフト記号表（勤務時間帯）'!$C$5:$K$36,9,0))</f>
        <v>
8</v>
      </c>
      <c r="AA29" s="114" t="str">
        <f aca="false">
IF(AA28="","",VLOOKUP(AA28,'【記載例】シフト記号表（勤務時間帯）'!$C$5:$K$36,9,0))</f>
        <v>
</v>
      </c>
      <c r="AB29" s="114" t="str">
        <f aca="false">
IF(AB28="","",VLOOKUP(AB28,'【記載例】シフト記号表（勤務時間帯）'!$C$5:$K$36,9,0))</f>
        <v>
</v>
      </c>
      <c r="AC29" s="114" t="str">
        <f aca="false">
IF(AC28="","",VLOOKUP(AC28,'【記載例】シフト記号表（勤務時間帯）'!$C$5:$K$36,9,0))</f>
        <v>
-</v>
      </c>
      <c r="AD29" s="114" t="str">
        <f aca="false">
IF(AD28="","",VLOOKUP(AD28,'【記載例】シフト記号表（勤務時間帯）'!$C$5:$K$36,9,0))</f>
        <v>
-</v>
      </c>
      <c r="AE29" s="114" t="str">
        <f aca="false">
IF(AE28="","",VLOOKUP(AE28,'【記載例】シフト記号表（勤務時間帯）'!$C$5:$K$36,9,0))</f>
        <v>
</v>
      </c>
      <c r="AF29" s="115" t="n">
        <f aca="false">
IF(AF28="","",VLOOKUP(AF28,'【記載例】シフト記号表（勤務時間帯）'!$C$5:$K$36,9,0))</f>
        <v>
8</v>
      </c>
      <c r="AG29" s="113" t="n">
        <f aca="false">
IF(AG28="","",VLOOKUP(AG28,'【記載例】シフト記号表（勤務時間帯）'!$C$5:$K$36,9,0))</f>
        <v>
8</v>
      </c>
      <c r="AH29" s="114" t="str">
        <f aca="false">
IF(AH28="","",VLOOKUP(AH28,'【記載例】シフト記号表（勤務時間帯）'!$C$5:$K$36,9,0))</f>
        <v>
</v>
      </c>
      <c r="AI29" s="114" t="str">
        <f aca="false">
IF(AI28="","",VLOOKUP(AI28,'【記載例】シフト記号表（勤務時間帯）'!$C$5:$K$36,9,0))</f>
        <v>
</v>
      </c>
      <c r="AJ29" s="114" t="str">
        <f aca="false">
IF(AJ28="","",VLOOKUP(AJ28,'【記載例】シフト記号表（勤務時間帯）'!$C$5:$K$36,9,0))</f>
        <v>
-</v>
      </c>
      <c r="AK29" s="114" t="str">
        <f aca="false">
IF(AK28="","",VLOOKUP(AK28,'【記載例】シフト記号表（勤務時間帯）'!$C$5:$K$36,9,0))</f>
        <v>
-</v>
      </c>
      <c r="AL29" s="114" t="str">
        <f aca="false">
IF(AL28="","",VLOOKUP(AL28,'【記載例】シフト記号表（勤務時間帯）'!$C$5:$K$36,9,0))</f>
        <v>
</v>
      </c>
      <c r="AM29" s="115" t="n">
        <f aca="false">
IF(AM28="","",VLOOKUP(AM28,'【記載例】シフト記号表（勤務時間帯）'!$C$5:$K$36,9,0))</f>
        <v>
8</v>
      </c>
      <c r="AN29" s="113" t="n">
        <f aca="false">
IF(AN28="","",VLOOKUP(AN28,'【記載例】シフト記号表（勤務時間帯）'!$C$5:$K$36,9,0))</f>
        <v>
8</v>
      </c>
      <c r="AO29" s="114" t="str">
        <f aca="false">
IF(AO28="","",VLOOKUP(AO28,'【記載例】シフト記号表（勤務時間帯）'!$C$5:$K$36,9,0))</f>
        <v>
</v>
      </c>
      <c r="AP29" s="114" t="str">
        <f aca="false">
IF(AP28="","",VLOOKUP(AP28,'【記載例】シフト記号表（勤務時間帯）'!$C$5:$K$36,9,0))</f>
        <v>
</v>
      </c>
      <c r="AQ29" s="114" t="str">
        <f aca="false">
IF(AQ28="","",VLOOKUP(AQ28,'【記載例】シフト記号表（勤務時間帯）'!$C$5:$K$36,9,0))</f>
        <v>
-</v>
      </c>
      <c r="AR29" s="114" t="str">
        <f aca="false">
IF(AR28="","",VLOOKUP(AR28,'【記載例】シフト記号表（勤務時間帯）'!$C$5:$K$36,9,0))</f>
        <v>
-</v>
      </c>
      <c r="AS29" s="114" t="str">
        <f aca="false">
IF(AS28="","",VLOOKUP(AS28,'【記載例】シフト記号表（勤務時間帯）'!$C$5:$K$36,9,0))</f>
        <v>
</v>
      </c>
      <c r="AT29" s="115" t="n">
        <f aca="false">
IF(AT28="","",VLOOKUP(AT28,'【記載例】シフト記号表（勤務時間帯）'!$C$5:$K$36,9,0))</f>
        <v>
8</v>
      </c>
      <c r="AU29" s="113" t="str">
        <f aca="false">
IF(AU28="","",VLOOKUP(AU28,'【記載例】シフト記号表（勤務時間帯）'!$C$5:$K$36,9,0))</f>
        <v>
</v>
      </c>
      <c r="AV29" s="114" t="str">
        <f aca="false">
IF(AV28="","",VLOOKUP(AV28,'【記載例】シフト記号表（勤務時間帯）'!$C$5:$K$36,9,0))</f>
        <v>
</v>
      </c>
      <c r="AW29" s="115" t="str">
        <f aca="false">
IF(AW28="","",VLOOKUP(AW28,'【記載例】シフト記号表（勤務時間帯）'!$C$5:$K$36,9,0))</f>
        <v>
</v>
      </c>
      <c r="AX29" s="116" t="n">
        <f aca="false">
IF($BB$3="計画",SUM(S29:AT29),IF($BB$3="実績",SUM(S29:AW29),""))</f>
        <v>
64</v>
      </c>
      <c r="AY29" s="116"/>
      <c r="AZ29" s="117" t="n">
        <f aca="false">
IF($BB$3="計画",AX29/4,IF($BB$3="実績",))</f>
        <v>
16</v>
      </c>
      <c r="BA29" s="117"/>
      <c r="BB29" s="141"/>
      <c r="BC29" s="141"/>
      <c r="BD29" s="141"/>
      <c r="BE29" s="141"/>
      <c r="BF29" s="141"/>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20.25" hidden="false" customHeight="true" outlineLevel="0" collapsed="false">
      <c r="A30" s="0"/>
      <c r="B30" s="83"/>
      <c r="C30" s="118"/>
      <c r="D30" s="118"/>
      <c r="E30" s="118"/>
      <c r="F30" s="111" t="str">
        <f aca="false">
C29</f>
        <v>
生活相談員</v>
      </c>
      <c r="G30" s="128"/>
      <c r="H30" s="129"/>
      <c r="I30" s="129"/>
      <c r="J30" s="129"/>
      <c r="K30" s="129"/>
      <c r="L30" s="130"/>
      <c r="M30" s="130"/>
      <c r="N30" s="130"/>
      <c r="O30" s="130"/>
      <c r="P30" s="120" t="s">
        <v>
63</v>
      </c>
      <c r="Q30" s="120"/>
      <c r="R30" s="120"/>
      <c r="S30" s="121" t="n">
        <f aca="false">
IF(S28="","",VLOOKUP(S28,'【記載例】シフト記号表（勤務時間帯）'!$C$5:$U$36,19,0))</f>
        <v>
7.00000000000001</v>
      </c>
      <c r="T30" s="122" t="str">
        <f aca="false">
IF(T28="","",VLOOKUP(T28,'【記載例】シフト記号表（勤務時間帯）'!$C$5:$U$36,19,0))</f>
        <v>
</v>
      </c>
      <c r="U30" s="122" t="str">
        <f aca="false">
IF(U28="","",VLOOKUP(U28,'【記載例】シフト記号表（勤務時間帯）'!$C$5:$U$36,19,0))</f>
        <v>
</v>
      </c>
      <c r="V30" s="122" t="str">
        <f aca="false">
IF(V28="","",VLOOKUP(V28,'【記載例】シフト記号表（勤務時間帯）'!$C$5:$U$36,19,0))</f>
        <v>
-</v>
      </c>
      <c r="W30" s="122" t="str">
        <f aca="false">
IF(W28="","",VLOOKUP(W28,'【記載例】シフト記号表（勤務時間帯）'!$C$5:$U$36,19,0))</f>
        <v>
-</v>
      </c>
      <c r="X30" s="122" t="str">
        <f aca="false">
IF(X28="","",VLOOKUP(X28,'【記載例】シフト記号表（勤務時間帯）'!$C$5:$U$36,19,0))</f>
        <v>
</v>
      </c>
      <c r="Y30" s="123" t="n">
        <f aca="false">
IF(Y28="","",VLOOKUP(Y28,'【記載例】シフト記号表（勤務時間帯）'!$C$5:$U$36,19,0))</f>
        <v>
7.00000000000001</v>
      </c>
      <c r="Z30" s="121" t="n">
        <f aca="false">
IF(Z28="","",VLOOKUP(Z28,'【記載例】シフト記号表（勤務時間帯）'!$C$5:$U$36,19,0))</f>
        <v>
7.00000000000001</v>
      </c>
      <c r="AA30" s="122" t="str">
        <f aca="false">
IF(AA28="","",VLOOKUP(AA28,'【記載例】シフト記号表（勤務時間帯）'!$C$5:$U$36,19,0))</f>
        <v>
</v>
      </c>
      <c r="AB30" s="122" t="str">
        <f aca="false">
IF(AB28="","",VLOOKUP(AB28,'【記載例】シフト記号表（勤務時間帯）'!$C$5:$U$36,19,0))</f>
        <v>
</v>
      </c>
      <c r="AC30" s="122" t="str">
        <f aca="false">
IF(AC28="","",VLOOKUP(AC28,'【記載例】シフト記号表（勤務時間帯）'!$C$5:$U$36,19,0))</f>
        <v>
-</v>
      </c>
      <c r="AD30" s="122" t="str">
        <f aca="false">
IF(AD28="","",VLOOKUP(AD28,'【記載例】シフト記号表（勤務時間帯）'!$C$5:$U$36,19,0))</f>
        <v>
-</v>
      </c>
      <c r="AE30" s="122" t="str">
        <f aca="false">
IF(AE28="","",VLOOKUP(AE28,'【記載例】シフト記号表（勤務時間帯）'!$C$5:$U$36,19,0))</f>
        <v>
</v>
      </c>
      <c r="AF30" s="123" t="n">
        <f aca="false">
IF(AF28="","",VLOOKUP(AF28,'【記載例】シフト記号表（勤務時間帯）'!$C$5:$U$36,19,0))</f>
        <v>
7.00000000000001</v>
      </c>
      <c r="AG30" s="121" t="n">
        <f aca="false">
IF(AG28="","",VLOOKUP(AG28,'【記載例】シフト記号表（勤務時間帯）'!$C$5:$U$36,19,0))</f>
        <v>
7.00000000000001</v>
      </c>
      <c r="AH30" s="122" t="str">
        <f aca="false">
IF(AH28="","",VLOOKUP(AH28,'【記載例】シフト記号表（勤務時間帯）'!$C$5:$U$36,19,0))</f>
        <v>
</v>
      </c>
      <c r="AI30" s="122" t="str">
        <f aca="false">
IF(AI28="","",VLOOKUP(AI28,'【記載例】シフト記号表（勤務時間帯）'!$C$5:$U$36,19,0))</f>
        <v>
</v>
      </c>
      <c r="AJ30" s="122" t="str">
        <f aca="false">
IF(AJ28="","",VLOOKUP(AJ28,'【記載例】シフト記号表（勤務時間帯）'!$C$5:$U$36,19,0))</f>
        <v>
-</v>
      </c>
      <c r="AK30" s="122" t="str">
        <f aca="false">
IF(AK28="","",VLOOKUP(AK28,'【記載例】シフト記号表（勤務時間帯）'!$C$5:$U$36,19,0))</f>
        <v>
-</v>
      </c>
      <c r="AL30" s="122" t="str">
        <f aca="false">
IF(AL28="","",VLOOKUP(AL28,'【記載例】シフト記号表（勤務時間帯）'!$C$5:$U$36,19,0))</f>
        <v>
</v>
      </c>
      <c r="AM30" s="123" t="n">
        <f aca="false">
IF(AM28="","",VLOOKUP(AM28,'【記載例】シフト記号表（勤務時間帯）'!$C$5:$U$36,19,0))</f>
        <v>
7.00000000000001</v>
      </c>
      <c r="AN30" s="121" t="n">
        <f aca="false">
IF(AN28="","",VLOOKUP(AN28,'【記載例】シフト記号表（勤務時間帯）'!$C$5:$U$36,19,0))</f>
        <v>
7.00000000000001</v>
      </c>
      <c r="AO30" s="122" t="str">
        <f aca="false">
IF(AO28="","",VLOOKUP(AO28,'【記載例】シフト記号表（勤務時間帯）'!$C$5:$U$36,19,0))</f>
        <v>
</v>
      </c>
      <c r="AP30" s="122" t="str">
        <f aca="false">
IF(AP28="","",VLOOKUP(AP28,'【記載例】シフト記号表（勤務時間帯）'!$C$5:$U$36,19,0))</f>
        <v>
</v>
      </c>
      <c r="AQ30" s="122" t="str">
        <f aca="false">
IF(AQ28="","",VLOOKUP(AQ28,'【記載例】シフト記号表（勤務時間帯）'!$C$5:$U$36,19,0))</f>
        <v>
-</v>
      </c>
      <c r="AR30" s="122" t="str">
        <f aca="false">
IF(AR28="","",VLOOKUP(AR28,'【記載例】シフト記号表（勤務時間帯）'!$C$5:$U$36,19,0))</f>
        <v>
-</v>
      </c>
      <c r="AS30" s="122" t="str">
        <f aca="false">
IF(AS28="","",VLOOKUP(AS28,'【記載例】シフト記号表（勤務時間帯）'!$C$5:$U$36,19,0))</f>
        <v>
</v>
      </c>
      <c r="AT30" s="123" t="n">
        <f aca="false">
IF(AT28="","",VLOOKUP(AT28,'【記載例】シフト記号表（勤務時間帯）'!$C$5:$U$36,19,0))</f>
        <v>
7.00000000000001</v>
      </c>
      <c r="AU30" s="121" t="str">
        <f aca="false">
IF(AU28="","",VLOOKUP(AU28,'【記載例】シフト記号表（勤務時間帯）'!$C$5:$U$36,19,0))</f>
        <v>
</v>
      </c>
      <c r="AV30" s="122" t="str">
        <f aca="false">
IF(AV28="","",VLOOKUP(AV28,'【記載例】シフト記号表（勤務時間帯）'!$C$5:$U$36,19,0))</f>
        <v>
</v>
      </c>
      <c r="AW30" s="123" t="str">
        <f aca="false">
IF(AW28="","",VLOOKUP(AW28,'【記載例】シフト記号表（勤務時間帯）'!$C$5:$U$36,19,0))</f>
        <v>
</v>
      </c>
      <c r="AX30" s="124" t="n">
        <f aca="false">
IF($BB$3="計画",SUM(S30:AT30),IF($BB$3="実績",SUM(S30:AW30),""))</f>
        <v>
56.0000000000001</v>
      </c>
      <c r="AY30" s="124"/>
      <c r="AZ30" s="125" t="n">
        <f aca="false">
IF($BB$3="計画",AX30/4,IF($BB$3="実績",))</f>
        <v>
14</v>
      </c>
      <c r="BA30" s="125"/>
      <c r="BB30" s="141"/>
      <c r="BC30" s="141"/>
      <c r="BD30" s="141"/>
      <c r="BE30" s="141"/>
      <c r="BF30" s="141"/>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20.25" hidden="false" customHeight="true" outlineLevel="0" collapsed="false">
      <c r="A31" s="0"/>
      <c r="B31" s="83" t="n">
        <f aca="false">
B28+1</f>
        <v>
4</v>
      </c>
      <c r="C31" s="126"/>
      <c r="D31" s="126"/>
      <c r="E31" s="126"/>
      <c r="F31" s="127"/>
      <c r="G31" s="128" t="s">
        <v>
67</v>
      </c>
      <c r="H31" s="129" t="s">
        <v>
71</v>
      </c>
      <c r="I31" s="129"/>
      <c r="J31" s="129"/>
      <c r="K31" s="129"/>
      <c r="L31" s="130" t="s">
        <v>
72</v>
      </c>
      <c r="M31" s="130"/>
      <c r="N31" s="130"/>
      <c r="O31" s="130"/>
      <c r="P31" s="131" t="s">
        <v>
58</v>
      </c>
      <c r="Q31" s="131"/>
      <c r="R31" s="131"/>
      <c r="S31" s="138" t="s">
        <v>
73</v>
      </c>
      <c r="T31" s="139" t="s">
        <v>
60</v>
      </c>
      <c r="U31" s="133" t="s">
        <v>
73</v>
      </c>
      <c r="V31" s="133" t="s">
        <v>
73</v>
      </c>
      <c r="W31" s="139" t="s">
        <v>
60</v>
      </c>
      <c r="X31" s="133" t="s">
        <v>
73</v>
      </c>
      <c r="Y31" s="134"/>
      <c r="Z31" s="138" t="s">
        <v>
73</v>
      </c>
      <c r="AA31" s="139" t="s">
        <v>
60</v>
      </c>
      <c r="AB31" s="133" t="s">
        <v>
73</v>
      </c>
      <c r="AC31" s="133" t="s">
        <v>
73</v>
      </c>
      <c r="AD31" s="139" t="s">
        <v>
60</v>
      </c>
      <c r="AE31" s="133" t="s">
        <v>
73</v>
      </c>
      <c r="AF31" s="134"/>
      <c r="AG31" s="138" t="s">
        <v>
73</v>
      </c>
      <c r="AH31" s="139" t="s">
        <v>
60</v>
      </c>
      <c r="AI31" s="133" t="s">
        <v>
73</v>
      </c>
      <c r="AJ31" s="133" t="s">
        <v>
73</v>
      </c>
      <c r="AK31" s="139" t="s">
        <v>
60</v>
      </c>
      <c r="AL31" s="133" t="s">
        <v>
73</v>
      </c>
      <c r="AM31" s="134"/>
      <c r="AN31" s="138" t="s">
        <v>
73</v>
      </c>
      <c r="AO31" s="139" t="s">
        <v>
60</v>
      </c>
      <c r="AP31" s="133" t="s">
        <v>
73</v>
      </c>
      <c r="AQ31" s="133" t="s">
        <v>
73</v>
      </c>
      <c r="AR31" s="139" t="s">
        <v>
60</v>
      </c>
      <c r="AS31" s="133" t="s">
        <v>
73</v>
      </c>
      <c r="AT31" s="134"/>
      <c r="AU31" s="132"/>
      <c r="AV31" s="133"/>
      <c r="AW31" s="134"/>
      <c r="AX31" s="135"/>
      <c r="AY31" s="135"/>
      <c r="AZ31" s="136"/>
      <c r="BA31" s="136"/>
      <c r="BB31" s="141" t="s">
        <v>
74</v>
      </c>
      <c r="BC31" s="141"/>
      <c r="BD31" s="141"/>
      <c r="BE31" s="141"/>
      <c r="BF31" s="141"/>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20.25" hidden="false" customHeight="true" outlineLevel="0" collapsed="false">
      <c r="A32" s="0"/>
      <c r="B32" s="83"/>
      <c r="C32" s="142" t="s">
        <v>
75</v>
      </c>
      <c r="D32" s="142"/>
      <c r="E32" s="142"/>
      <c r="F32" s="111"/>
      <c r="G32" s="128"/>
      <c r="H32" s="129"/>
      <c r="I32" s="129"/>
      <c r="J32" s="129"/>
      <c r="K32" s="129"/>
      <c r="L32" s="130"/>
      <c r="M32" s="130"/>
      <c r="N32" s="130"/>
      <c r="O32" s="130"/>
      <c r="P32" s="112" t="s">
        <v>
62</v>
      </c>
      <c r="Q32" s="112"/>
      <c r="R32" s="112"/>
      <c r="S32" s="113" t="n">
        <f aca="false">
IF(S31="","",VLOOKUP(S31,'【記載例】シフト記号表（勤務時間帯）'!$C$5:$K$36,9,0))</f>
        <v>
4</v>
      </c>
      <c r="T32" s="114" t="str">
        <f aca="false">
IF(T31="","",VLOOKUP(T31,'【記載例】シフト記号表（勤務時間帯）'!$C$5:$K$36,9,0))</f>
        <v>
-</v>
      </c>
      <c r="U32" s="114" t="n">
        <f aca="false">
IF(U31="","",VLOOKUP(U31,'【記載例】シフト記号表（勤務時間帯）'!$C$5:$K$36,9,0))</f>
        <v>
4</v>
      </c>
      <c r="V32" s="114" t="n">
        <f aca="false">
IF(V31="","",VLOOKUP(V31,'【記載例】シフト記号表（勤務時間帯）'!$C$5:$K$36,9,0))</f>
        <v>
4</v>
      </c>
      <c r="W32" s="114" t="str">
        <f aca="false">
IF(W31="","",VLOOKUP(W31,'【記載例】シフト記号表（勤務時間帯）'!$C$5:$K$36,9,0))</f>
        <v>
-</v>
      </c>
      <c r="X32" s="114" t="n">
        <f aca="false">
IF(X31="","",VLOOKUP(X31,'【記載例】シフト記号表（勤務時間帯）'!$C$5:$K$36,9,0))</f>
        <v>
4</v>
      </c>
      <c r="Y32" s="115" t="str">
        <f aca="false">
IF(Y31="","",VLOOKUP(Y31,'【記載例】シフト記号表（勤務時間帯）'!$C$5:$K$36,9,0))</f>
        <v>
</v>
      </c>
      <c r="Z32" s="113" t="n">
        <f aca="false">
IF(Z31="","",VLOOKUP(Z31,'【記載例】シフト記号表（勤務時間帯）'!$C$5:$K$36,9,0))</f>
        <v>
4</v>
      </c>
      <c r="AA32" s="114" t="str">
        <f aca="false">
IF(AA31="","",VLOOKUP(AA31,'【記載例】シフト記号表（勤務時間帯）'!$C$5:$K$36,9,0))</f>
        <v>
-</v>
      </c>
      <c r="AB32" s="114" t="n">
        <f aca="false">
IF(AB31="","",VLOOKUP(AB31,'【記載例】シフト記号表（勤務時間帯）'!$C$5:$K$36,9,0))</f>
        <v>
4</v>
      </c>
      <c r="AC32" s="114" t="n">
        <f aca="false">
IF(AC31="","",VLOOKUP(AC31,'【記載例】シフト記号表（勤務時間帯）'!$C$5:$K$36,9,0))</f>
        <v>
4</v>
      </c>
      <c r="AD32" s="114" t="str">
        <f aca="false">
IF(AD31="","",VLOOKUP(AD31,'【記載例】シフト記号表（勤務時間帯）'!$C$5:$K$36,9,0))</f>
        <v>
-</v>
      </c>
      <c r="AE32" s="114" t="n">
        <f aca="false">
IF(AE31="","",VLOOKUP(AE31,'【記載例】シフト記号表（勤務時間帯）'!$C$5:$K$36,9,0))</f>
        <v>
4</v>
      </c>
      <c r="AF32" s="115" t="str">
        <f aca="false">
IF(AF31="","",VLOOKUP(AF31,'【記載例】シフト記号表（勤務時間帯）'!$C$5:$K$36,9,0))</f>
        <v>
</v>
      </c>
      <c r="AG32" s="113" t="n">
        <f aca="false">
IF(AG31="","",VLOOKUP(AG31,'【記載例】シフト記号表（勤務時間帯）'!$C$5:$K$36,9,0))</f>
        <v>
4</v>
      </c>
      <c r="AH32" s="114" t="str">
        <f aca="false">
IF(AH31="","",VLOOKUP(AH31,'【記載例】シフト記号表（勤務時間帯）'!$C$5:$K$36,9,0))</f>
        <v>
-</v>
      </c>
      <c r="AI32" s="114" t="n">
        <f aca="false">
IF(AI31="","",VLOOKUP(AI31,'【記載例】シフト記号表（勤務時間帯）'!$C$5:$K$36,9,0))</f>
        <v>
4</v>
      </c>
      <c r="AJ32" s="114" t="n">
        <f aca="false">
IF(AJ31="","",VLOOKUP(AJ31,'【記載例】シフト記号表（勤務時間帯）'!$C$5:$K$36,9,0))</f>
        <v>
4</v>
      </c>
      <c r="AK32" s="114" t="str">
        <f aca="false">
IF(AK31="","",VLOOKUP(AK31,'【記載例】シフト記号表（勤務時間帯）'!$C$5:$K$36,9,0))</f>
        <v>
-</v>
      </c>
      <c r="AL32" s="114" t="n">
        <f aca="false">
IF(AL31="","",VLOOKUP(AL31,'【記載例】シフト記号表（勤務時間帯）'!$C$5:$K$36,9,0))</f>
        <v>
4</v>
      </c>
      <c r="AM32" s="115" t="str">
        <f aca="false">
IF(AM31="","",VLOOKUP(AM31,'【記載例】シフト記号表（勤務時間帯）'!$C$5:$K$36,9,0))</f>
        <v>
</v>
      </c>
      <c r="AN32" s="113" t="n">
        <f aca="false">
IF(AN31="","",VLOOKUP(AN31,'【記載例】シフト記号表（勤務時間帯）'!$C$5:$K$36,9,0))</f>
        <v>
4</v>
      </c>
      <c r="AO32" s="114" t="str">
        <f aca="false">
IF(AO31="","",VLOOKUP(AO31,'【記載例】シフト記号表（勤務時間帯）'!$C$5:$K$36,9,0))</f>
        <v>
-</v>
      </c>
      <c r="AP32" s="114" t="n">
        <f aca="false">
IF(AP31="","",VLOOKUP(AP31,'【記載例】シフト記号表（勤務時間帯）'!$C$5:$K$36,9,0))</f>
        <v>
4</v>
      </c>
      <c r="AQ32" s="114" t="n">
        <f aca="false">
IF(AQ31="","",VLOOKUP(AQ31,'【記載例】シフト記号表（勤務時間帯）'!$C$5:$K$36,9,0))</f>
        <v>
4</v>
      </c>
      <c r="AR32" s="114" t="str">
        <f aca="false">
IF(AR31="","",VLOOKUP(AR31,'【記載例】シフト記号表（勤務時間帯）'!$C$5:$K$36,9,0))</f>
        <v>
-</v>
      </c>
      <c r="AS32" s="114" t="n">
        <f aca="false">
IF(AS31="","",VLOOKUP(AS31,'【記載例】シフト記号表（勤務時間帯）'!$C$5:$K$36,9,0))</f>
        <v>
4</v>
      </c>
      <c r="AT32" s="115" t="str">
        <f aca="false">
IF(AT31="","",VLOOKUP(AT31,'【記載例】シフト記号表（勤務時間帯）'!$C$5:$K$36,9,0))</f>
        <v>
</v>
      </c>
      <c r="AU32" s="113" t="str">
        <f aca="false">
IF(AU31="","",VLOOKUP(AU31,'【記載例】シフト記号表（勤務時間帯）'!$C$5:$K$36,9,0))</f>
        <v>
</v>
      </c>
      <c r="AV32" s="114" t="str">
        <f aca="false">
IF(AV31="","",VLOOKUP(AV31,'【記載例】シフト記号表（勤務時間帯）'!$C$5:$K$36,9,0))</f>
        <v>
</v>
      </c>
      <c r="AW32" s="115" t="str">
        <f aca="false">
IF(AW31="","",VLOOKUP(AW31,'【記載例】シフト記号表（勤務時間帯）'!$C$5:$K$36,9,0))</f>
        <v>
</v>
      </c>
      <c r="AX32" s="116" t="n">
        <f aca="false">
IF($BB$3="計画",SUM(S32:AT32),IF($BB$3="実績",SUM(S32:AW32),""))</f>
        <v>
64</v>
      </c>
      <c r="AY32" s="116"/>
      <c r="AZ32" s="117" t="n">
        <f aca="false">
IF($BB$3="計画",AX32/4,IF($BB$3="実績",))</f>
        <v>
16</v>
      </c>
      <c r="BA32" s="117"/>
      <c r="BB32" s="141"/>
      <c r="BC32" s="141"/>
      <c r="BD32" s="141"/>
      <c r="BE32" s="141"/>
      <c r="BF32" s="141"/>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20.25" hidden="false" customHeight="true" outlineLevel="0" collapsed="false">
      <c r="A33" s="0"/>
      <c r="B33" s="83"/>
      <c r="C33" s="118"/>
      <c r="D33" s="118"/>
      <c r="E33" s="118"/>
      <c r="F33" s="111" t="str">
        <f aca="false">
C32</f>
        <v>
看護職員</v>
      </c>
      <c r="G33" s="128"/>
      <c r="H33" s="129"/>
      <c r="I33" s="129"/>
      <c r="J33" s="129"/>
      <c r="K33" s="129"/>
      <c r="L33" s="130"/>
      <c r="M33" s="130"/>
      <c r="N33" s="130"/>
      <c r="O33" s="130"/>
      <c r="P33" s="120" t="s">
        <v>
63</v>
      </c>
      <c r="Q33" s="120"/>
      <c r="R33" s="120"/>
      <c r="S33" s="121" t="n">
        <f aca="false">
IF(S31="","",VLOOKUP(S31,'【記載例】シフト記号表（勤務時間帯）'!$C$5:$U$36,19,0))</f>
        <v>
4</v>
      </c>
      <c r="T33" s="122" t="str">
        <f aca="false">
IF(T31="","",VLOOKUP(T31,'【記載例】シフト記号表（勤務時間帯）'!$C$5:$U$36,19,0))</f>
        <v>
-</v>
      </c>
      <c r="U33" s="122" t="n">
        <f aca="false">
IF(U31="","",VLOOKUP(U31,'【記載例】シフト記号表（勤務時間帯）'!$C$5:$U$36,19,0))</f>
        <v>
4</v>
      </c>
      <c r="V33" s="122" t="n">
        <f aca="false">
IF(V31="","",VLOOKUP(V31,'【記載例】シフト記号表（勤務時間帯）'!$C$5:$U$36,19,0))</f>
        <v>
4</v>
      </c>
      <c r="W33" s="122" t="str">
        <f aca="false">
IF(W31="","",VLOOKUP(W31,'【記載例】シフト記号表（勤務時間帯）'!$C$5:$U$36,19,0))</f>
        <v>
-</v>
      </c>
      <c r="X33" s="122" t="n">
        <f aca="false">
IF(X31="","",VLOOKUP(X31,'【記載例】シフト記号表（勤務時間帯）'!$C$5:$U$36,19,0))</f>
        <v>
4</v>
      </c>
      <c r="Y33" s="123" t="str">
        <f aca="false">
IF(Y31="","",VLOOKUP(Y31,'【記載例】シフト記号表（勤務時間帯）'!$C$5:$U$36,19,0))</f>
        <v>
</v>
      </c>
      <c r="Z33" s="121" t="n">
        <f aca="false">
IF(Z31="","",VLOOKUP(Z31,'【記載例】シフト記号表（勤務時間帯）'!$C$5:$U$36,19,0))</f>
        <v>
4</v>
      </c>
      <c r="AA33" s="122" t="str">
        <f aca="false">
IF(AA31="","",VLOOKUP(AA31,'【記載例】シフト記号表（勤務時間帯）'!$C$5:$U$36,19,0))</f>
        <v>
-</v>
      </c>
      <c r="AB33" s="122" t="n">
        <f aca="false">
IF(AB31="","",VLOOKUP(AB31,'【記載例】シフト記号表（勤務時間帯）'!$C$5:$U$36,19,0))</f>
        <v>
4</v>
      </c>
      <c r="AC33" s="122" t="n">
        <f aca="false">
IF(AC31="","",VLOOKUP(AC31,'【記載例】シフト記号表（勤務時間帯）'!$C$5:$U$36,19,0))</f>
        <v>
4</v>
      </c>
      <c r="AD33" s="122" t="str">
        <f aca="false">
IF(AD31="","",VLOOKUP(AD31,'【記載例】シフト記号表（勤務時間帯）'!$C$5:$U$36,19,0))</f>
        <v>
-</v>
      </c>
      <c r="AE33" s="122" t="n">
        <f aca="false">
IF(AE31="","",VLOOKUP(AE31,'【記載例】シフト記号表（勤務時間帯）'!$C$5:$U$36,19,0))</f>
        <v>
4</v>
      </c>
      <c r="AF33" s="123" t="str">
        <f aca="false">
IF(AF31="","",VLOOKUP(AF31,'【記載例】シフト記号表（勤務時間帯）'!$C$5:$U$36,19,0))</f>
        <v>
</v>
      </c>
      <c r="AG33" s="121" t="n">
        <f aca="false">
IF(AG31="","",VLOOKUP(AG31,'【記載例】シフト記号表（勤務時間帯）'!$C$5:$U$36,19,0))</f>
        <v>
4</v>
      </c>
      <c r="AH33" s="122" t="str">
        <f aca="false">
IF(AH31="","",VLOOKUP(AH31,'【記載例】シフト記号表（勤務時間帯）'!$C$5:$U$36,19,0))</f>
        <v>
-</v>
      </c>
      <c r="AI33" s="122" t="n">
        <f aca="false">
IF(AI31="","",VLOOKUP(AI31,'【記載例】シフト記号表（勤務時間帯）'!$C$5:$U$36,19,0))</f>
        <v>
4</v>
      </c>
      <c r="AJ33" s="122" t="n">
        <f aca="false">
IF(AJ31="","",VLOOKUP(AJ31,'【記載例】シフト記号表（勤務時間帯）'!$C$5:$U$36,19,0))</f>
        <v>
4</v>
      </c>
      <c r="AK33" s="122" t="str">
        <f aca="false">
IF(AK31="","",VLOOKUP(AK31,'【記載例】シフト記号表（勤務時間帯）'!$C$5:$U$36,19,0))</f>
        <v>
-</v>
      </c>
      <c r="AL33" s="122" t="n">
        <f aca="false">
IF(AL31="","",VLOOKUP(AL31,'【記載例】シフト記号表（勤務時間帯）'!$C$5:$U$36,19,0))</f>
        <v>
4</v>
      </c>
      <c r="AM33" s="123" t="str">
        <f aca="false">
IF(AM31="","",VLOOKUP(AM31,'【記載例】シフト記号表（勤務時間帯）'!$C$5:$U$36,19,0))</f>
        <v>
</v>
      </c>
      <c r="AN33" s="121" t="n">
        <f aca="false">
IF(AN31="","",VLOOKUP(AN31,'【記載例】シフト記号表（勤務時間帯）'!$C$5:$U$36,19,0))</f>
        <v>
4</v>
      </c>
      <c r="AO33" s="122" t="str">
        <f aca="false">
IF(AO31="","",VLOOKUP(AO31,'【記載例】シフト記号表（勤務時間帯）'!$C$5:$U$36,19,0))</f>
        <v>
-</v>
      </c>
      <c r="AP33" s="122" t="n">
        <f aca="false">
IF(AP31="","",VLOOKUP(AP31,'【記載例】シフト記号表（勤務時間帯）'!$C$5:$U$36,19,0))</f>
        <v>
4</v>
      </c>
      <c r="AQ33" s="122" t="n">
        <f aca="false">
IF(AQ31="","",VLOOKUP(AQ31,'【記載例】シフト記号表（勤務時間帯）'!$C$5:$U$36,19,0))</f>
        <v>
4</v>
      </c>
      <c r="AR33" s="122" t="str">
        <f aca="false">
IF(AR31="","",VLOOKUP(AR31,'【記載例】シフト記号表（勤務時間帯）'!$C$5:$U$36,19,0))</f>
        <v>
-</v>
      </c>
      <c r="AS33" s="122" t="n">
        <f aca="false">
IF(AS31="","",VLOOKUP(AS31,'【記載例】シフト記号表（勤務時間帯）'!$C$5:$U$36,19,0))</f>
        <v>
4</v>
      </c>
      <c r="AT33" s="123" t="str">
        <f aca="false">
IF(AT31="","",VLOOKUP(AT31,'【記載例】シフト記号表（勤務時間帯）'!$C$5:$U$36,19,0))</f>
        <v>
</v>
      </c>
      <c r="AU33" s="121" t="str">
        <f aca="false">
IF(AU31="","",VLOOKUP(AU31,'【記載例】シフト記号表（勤務時間帯）'!$C$5:$U$36,19,0))</f>
        <v>
</v>
      </c>
      <c r="AV33" s="122" t="str">
        <f aca="false">
IF(AV31="","",VLOOKUP(AV31,'【記載例】シフト記号表（勤務時間帯）'!$C$5:$U$36,19,0))</f>
        <v>
</v>
      </c>
      <c r="AW33" s="123" t="str">
        <f aca="false">
IF(AW31="","",VLOOKUP(AW31,'【記載例】シフト記号表（勤務時間帯）'!$C$5:$U$36,19,0))</f>
        <v>
</v>
      </c>
      <c r="AX33" s="124" t="n">
        <f aca="false">
IF($BB$3="計画",SUM(S33:AT33),IF($BB$3="実績",SUM(S33:AW33),""))</f>
        <v>
64</v>
      </c>
      <c r="AY33" s="124"/>
      <c r="AZ33" s="125" t="n">
        <f aca="false">
IF($BB$3="計画",AX33/4,IF($BB$3="実績",))</f>
        <v>
16</v>
      </c>
      <c r="BA33" s="125"/>
      <c r="BB33" s="141"/>
      <c r="BC33" s="141"/>
      <c r="BD33" s="141"/>
      <c r="BE33" s="141"/>
      <c r="BF33" s="141"/>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20.25" hidden="false" customHeight="true" outlineLevel="0" collapsed="false">
      <c r="A34" s="0"/>
      <c r="B34" s="83" t="n">
        <f aca="false">
B31+1</f>
        <v>
5</v>
      </c>
      <c r="C34" s="126"/>
      <c r="D34" s="126"/>
      <c r="E34" s="126"/>
      <c r="F34" s="127"/>
      <c r="G34" s="128" t="s">
        <v>
76</v>
      </c>
      <c r="H34" s="129" t="s">
        <v>
77</v>
      </c>
      <c r="I34" s="129"/>
      <c r="J34" s="129"/>
      <c r="K34" s="129"/>
      <c r="L34" s="130" t="s">
        <v>
78</v>
      </c>
      <c r="M34" s="130"/>
      <c r="N34" s="130"/>
      <c r="O34" s="130"/>
      <c r="P34" s="131" t="s">
        <v>
58</v>
      </c>
      <c r="Q34" s="131"/>
      <c r="R34" s="131"/>
      <c r="S34" s="132" t="s">
        <v>
60</v>
      </c>
      <c r="T34" s="133" t="s">
        <v>
73</v>
      </c>
      <c r="U34" s="139" t="s">
        <v>
60</v>
      </c>
      <c r="V34" s="139" t="s">
        <v>
60</v>
      </c>
      <c r="W34" s="133" t="s">
        <v>
73</v>
      </c>
      <c r="X34" s="139" t="s">
        <v>
60</v>
      </c>
      <c r="Y34" s="140" t="s">
        <v>
73</v>
      </c>
      <c r="Z34" s="132" t="s">
        <v>
60</v>
      </c>
      <c r="AA34" s="133" t="s">
        <v>
73</v>
      </c>
      <c r="AB34" s="139" t="s">
        <v>
60</v>
      </c>
      <c r="AC34" s="139" t="s">
        <v>
60</v>
      </c>
      <c r="AD34" s="133" t="s">
        <v>
73</v>
      </c>
      <c r="AE34" s="139" t="s">
        <v>
60</v>
      </c>
      <c r="AF34" s="140" t="s">
        <v>
73</v>
      </c>
      <c r="AG34" s="132" t="s">
        <v>
60</v>
      </c>
      <c r="AH34" s="133" t="s">
        <v>
73</v>
      </c>
      <c r="AI34" s="139" t="s">
        <v>
60</v>
      </c>
      <c r="AJ34" s="139" t="s">
        <v>
60</v>
      </c>
      <c r="AK34" s="133" t="s">
        <v>
73</v>
      </c>
      <c r="AL34" s="139" t="s">
        <v>
60</v>
      </c>
      <c r="AM34" s="140" t="s">
        <v>
73</v>
      </c>
      <c r="AN34" s="132" t="s">
        <v>
60</v>
      </c>
      <c r="AO34" s="133" t="s">
        <v>
73</v>
      </c>
      <c r="AP34" s="139" t="s">
        <v>
60</v>
      </c>
      <c r="AQ34" s="139" t="s">
        <v>
60</v>
      </c>
      <c r="AR34" s="133" t="s">
        <v>
73</v>
      </c>
      <c r="AS34" s="139" t="s">
        <v>
60</v>
      </c>
      <c r="AT34" s="140" t="s">
        <v>
73</v>
      </c>
      <c r="AU34" s="132"/>
      <c r="AV34" s="133"/>
      <c r="AW34" s="134"/>
      <c r="AX34" s="135"/>
      <c r="AY34" s="135"/>
      <c r="AZ34" s="136"/>
      <c r="BA34" s="136"/>
      <c r="BB34" s="141" t="s">
        <v>
79</v>
      </c>
      <c r="BC34" s="141"/>
      <c r="BD34" s="141"/>
      <c r="BE34" s="141"/>
      <c r="BF34" s="141"/>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20.25" hidden="false" customHeight="true" outlineLevel="0" collapsed="false">
      <c r="A35" s="0"/>
      <c r="B35" s="83"/>
      <c r="C35" s="142" t="s">
        <v>
75</v>
      </c>
      <c r="D35" s="142"/>
      <c r="E35" s="142"/>
      <c r="F35" s="111"/>
      <c r="G35" s="128"/>
      <c r="H35" s="129"/>
      <c r="I35" s="129"/>
      <c r="J35" s="129"/>
      <c r="K35" s="129"/>
      <c r="L35" s="130"/>
      <c r="M35" s="130"/>
      <c r="N35" s="130"/>
      <c r="O35" s="130"/>
      <c r="P35" s="112" t="s">
        <v>
62</v>
      </c>
      <c r="Q35" s="112"/>
      <c r="R35" s="112"/>
      <c r="S35" s="113" t="str">
        <f aca="false">
IF(S34="","",VLOOKUP(S34,'【記載例】シフト記号表（勤務時間帯）'!$C$5:$K$36,9,0))</f>
        <v>
-</v>
      </c>
      <c r="T35" s="114" t="n">
        <f aca="false">
IF(T34="","",VLOOKUP(T34,'【記載例】シフト記号表（勤務時間帯）'!$C$5:$K$36,9,0))</f>
        <v>
4</v>
      </c>
      <c r="U35" s="114" t="str">
        <f aca="false">
IF(U34="","",VLOOKUP(U34,'【記載例】シフト記号表（勤務時間帯）'!$C$5:$K$36,9,0))</f>
        <v>
-</v>
      </c>
      <c r="V35" s="114" t="str">
        <f aca="false">
IF(V34="","",VLOOKUP(V34,'【記載例】シフト記号表（勤務時間帯）'!$C$5:$K$36,9,0))</f>
        <v>
-</v>
      </c>
      <c r="W35" s="114" t="n">
        <f aca="false">
IF(W34="","",VLOOKUP(W34,'【記載例】シフト記号表（勤務時間帯）'!$C$5:$K$36,9,0))</f>
        <v>
4</v>
      </c>
      <c r="X35" s="114" t="str">
        <f aca="false">
IF(X34="","",VLOOKUP(X34,'【記載例】シフト記号表（勤務時間帯）'!$C$5:$K$36,9,0))</f>
        <v>
-</v>
      </c>
      <c r="Y35" s="115" t="n">
        <f aca="false">
IF(Y34="","",VLOOKUP(Y34,'【記載例】シフト記号表（勤務時間帯）'!$C$5:$K$36,9,0))</f>
        <v>
4</v>
      </c>
      <c r="Z35" s="113" t="str">
        <f aca="false">
IF(Z34="","",VLOOKUP(Z34,'【記載例】シフト記号表（勤務時間帯）'!$C$5:$K$36,9,0))</f>
        <v>
-</v>
      </c>
      <c r="AA35" s="114" t="n">
        <f aca="false">
IF(AA34="","",VLOOKUP(AA34,'【記載例】シフト記号表（勤務時間帯）'!$C$5:$K$36,9,0))</f>
        <v>
4</v>
      </c>
      <c r="AB35" s="114" t="str">
        <f aca="false">
IF(AB34="","",VLOOKUP(AB34,'【記載例】シフト記号表（勤務時間帯）'!$C$5:$K$36,9,0))</f>
        <v>
-</v>
      </c>
      <c r="AC35" s="114" t="str">
        <f aca="false">
IF(AC34="","",VLOOKUP(AC34,'【記載例】シフト記号表（勤務時間帯）'!$C$5:$K$36,9,0))</f>
        <v>
-</v>
      </c>
      <c r="AD35" s="114" t="n">
        <f aca="false">
IF(AD34="","",VLOOKUP(AD34,'【記載例】シフト記号表（勤務時間帯）'!$C$5:$K$36,9,0))</f>
        <v>
4</v>
      </c>
      <c r="AE35" s="114" t="str">
        <f aca="false">
IF(AE34="","",VLOOKUP(AE34,'【記載例】シフト記号表（勤務時間帯）'!$C$5:$K$36,9,0))</f>
        <v>
-</v>
      </c>
      <c r="AF35" s="115" t="n">
        <f aca="false">
IF(AF34="","",VLOOKUP(AF34,'【記載例】シフト記号表（勤務時間帯）'!$C$5:$K$36,9,0))</f>
        <v>
4</v>
      </c>
      <c r="AG35" s="113" t="str">
        <f aca="false">
IF(AG34="","",VLOOKUP(AG34,'【記載例】シフト記号表（勤務時間帯）'!$C$5:$K$36,9,0))</f>
        <v>
-</v>
      </c>
      <c r="AH35" s="114" t="n">
        <f aca="false">
IF(AH34="","",VLOOKUP(AH34,'【記載例】シフト記号表（勤務時間帯）'!$C$5:$K$36,9,0))</f>
        <v>
4</v>
      </c>
      <c r="AI35" s="114" t="str">
        <f aca="false">
IF(AI34="","",VLOOKUP(AI34,'【記載例】シフト記号表（勤務時間帯）'!$C$5:$K$36,9,0))</f>
        <v>
-</v>
      </c>
      <c r="AJ35" s="114" t="str">
        <f aca="false">
IF(AJ34="","",VLOOKUP(AJ34,'【記載例】シフト記号表（勤務時間帯）'!$C$5:$K$36,9,0))</f>
        <v>
-</v>
      </c>
      <c r="AK35" s="114" t="n">
        <f aca="false">
IF(AK34="","",VLOOKUP(AK34,'【記載例】シフト記号表（勤務時間帯）'!$C$5:$K$36,9,0))</f>
        <v>
4</v>
      </c>
      <c r="AL35" s="114" t="str">
        <f aca="false">
IF(AL34="","",VLOOKUP(AL34,'【記載例】シフト記号表（勤務時間帯）'!$C$5:$K$36,9,0))</f>
        <v>
-</v>
      </c>
      <c r="AM35" s="115" t="n">
        <f aca="false">
IF(AM34="","",VLOOKUP(AM34,'【記載例】シフト記号表（勤務時間帯）'!$C$5:$K$36,9,0))</f>
        <v>
4</v>
      </c>
      <c r="AN35" s="113" t="str">
        <f aca="false">
IF(AN34="","",VLOOKUP(AN34,'【記載例】シフト記号表（勤務時間帯）'!$C$5:$K$36,9,0))</f>
        <v>
-</v>
      </c>
      <c r="AO35" s="114" t="n">
        <f aca="false">
IF(AO34="","",VLOOKUP(AO34,'【記載例】シフト記号表（勤務時間帯）'!$C$5:$K$36,9,0))</f>
        <v>
4</v>
      </c>
      <c r="AP35" s="114" t="str">
        <f aca="false">
IF(AP34="","",VLOOKUP(AP34,'【記載例】シフト記号表（勤務時間帯）'!$C$5:$K$36,9,0))</f>
        <v>
-</v>
      </c>
      <c r="AQ35" s="114" t="str">
        <f aca="false">
IF(AQ34="","",VLOOKUP(AQ34,'【記載例】シフト記号表（勤務時間帯）'!$C$5:$K$36,9,0))</f>
        <v>
-</v>
      </c>
      <c r="AR35" s="114" t="n">
        <f aca="false">
IF(AR34="","",VLOOKUP(AR34,'【記載例】シフト記号表（勤務時間帯）'!$C$5:$K$36,9,0))</f>
        <v>
4</v>
      </c>
      <c r="AS35" s="114" t="str">
        <f aca="false">
IF(AS34="","",VLOOKUP(AS34,'【記載例】シフト記号表（勤務時間帯）'!$C$5:$K$36,9,0))</f>
        <v>
-</v>
      </c>
      <c r="AT35" s="115" t="n">
        <f aca="false">
IF(AT34="","",VLOOKUP(AT34,'【記載例】シフト記号表（勤務時間帯）'!$C$5:$K$36,9,0))</f>
        <v>
4</v>
      </c>
      <c r="AU35" s="113" t="str">
        <f aca="false">
IF(AU34="","",VLOOKUP(AU34,'【記載例】シフト記号表（勤務時間帯）'!$C$5:$K$36,9,0))</f>
        <v>
</v>
      </c>
      <c r="AV35" s="114" t="str">
        <f aca="false">
IF(AV34="","",VLOOKUP(AV34,'【記載例】シフト記号表（勤務時間帯）'!$C$5:$K$36,9,0))</f>
        <v>
</v>
      </c>
      <c r="AW35" s="115" t="str">
        <f aca="false">
IF(AW34="","",VLOOKUP(AW34,'【記載例】シフト記号表（勤務時間帯）'!$C$5:$K$36,9,0))</f>
        <v>
</v>
      </c>
      <c r="AX35" s="116" t="n">
        <f aca="false">
IF($BB$3="計画",SUM(S35:AT35),IF($BB$3="実績",SUM(S35:AW35),""))</f>
        <v>
48</v>
      </c>
      <c r="AY35" s="116"/>
      <c r="AZ35" s="117" t="n">
        <f aca="false">
IF($BB$3="計画",AX35/4,IF($BB$3="実績",))</f>
        <v>
12</v>
      </c>
      <c r="BA35" s="117"/>
      <c r="BB35" s="141"/>
      <c r="BC35" s="141"/>
      <c r="BD35" s="141"/>
      <c r="BE35" s="141"/>
      <c r="BF35" s="141"/>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20.25" hidden="false" customHeight="true" outlineLevel="0" collapsed="false">
      <c r="A36" s="0"/>
      <c r="B36" s="83"/>
      <c r="C36" s="118"/>
      <c r="D36" s="118"/>
      <c r="E36" s="118"/>
      <c r="F36" s="111" t="str">
        <f aca="false">
C35</f>
        <v>
看護職員</v>
      </c>
      <c r="G36" s="128"/>
      <c r="H36" s="129"/>
      <c r="I36" s="129"/>
      <c r="J36" s="129"/>
      <c r="K36" s="129"/>
      <c r="L36" s="130"/>
      <c r="M36" s="130"/>
      <c r="N36" s="130"/>
      <c r="O36" s="130"/>
      <c r="P36" s="120" t="s">
        <v>
63</v>
      </c>
      <c r="Q36" s="120"/>
      <c r="R36" s="120"/>
      <c r="S36" s="121" t="str">
        <f aca="false">
IF(S34="","",VLOOKUP(S34,'【記載例】シフト記号表（勤務時間帯）'!$C$5:$U$36,19,0))</f>
        <v>
-</v>
      </c>
      <c r="T36" s="122" t="n">
        <f aca="false">
IF(T34="","",VLOOKUP(T34,'【記載例】シフト記号表（勤務時間帯）'!$C$5:$U$36,19,0))</f>
        <v>
4</v>
      </c>
      <c r="U36" s="122" t="str">
        <f aca="false">
IF(U34="","",VLOOKUP(U34,'【記載例】シフト記号表（勤務時間帯）'!$C$5:$U$36,19,0))</f>
        <v>
-</v>
      </c>
      <c r="V36" s="122" t="str">
        <f aca="false">
IF(V34="","",VLOOKUP(V34,'【記載例】シフト記号表（勤務時間帯）'!$C$5:$U$36,19,0))</f>
        <v>
-</v>
      </c>
      <c r="W36" s="122" t="n">
        <f aca="false">
IF(W34="","",VLOOKUP(W34,'【記載例】シフト記号表（勤務時間帯）'!$C$5:$U$36,19,0))</f>
        <v>
4</v>
      </c>
      <c r="X36" s="122" t="str">
        <f aca="false">
IF(X34="","",VLOOKUP(X34,'【記載例】シフト記号表（勤務時間帯）'!$C$5:$U$36,19,0))</f>
        <v>
-</v>
      </c>
      <c r="Y36" s="123" t="n">
        <f aca="false">
IF(Y34="","",VLOOKUP(Y34,'【記載例】シフト記号表（勤務時間帯）'!$C$5:$U$36,19,0))</f>
        <v>
4</v>
      </c>
      <c r="Z36" s="121" t="str">
        <f aca="false">
IF(Z34="","",VLOOKUP(Z34,'【記載例】シフト記号表（勤務時間帯）'!$C$5:$U$36,19,0))</f>
        <v>
-</v>
      </c>
      <c r="AA36" s="122" t="n">
        <f aca="false">
IF(AA34="","",VLOOKUP(AA34,'【記載例】シフト記号表（勤務時間帯）'!$C$5:$U$36,19,0))</f>
        <v>
4</v>
      </c>
      <c r="AB36" s="122" t="str">
        <f aca="false">
IF(AB34="","",VLOOKUP(AB34,'【記載例】シフト記号表（勤務時間帯）'!$C$5:$U$36,19,0))</f>
        <v>
-</v>
      </c>
      <c r="AC36" s="122" t="str">
        <f aca="false">
IF(AC34="","",VLOOKUP(AC34,'【記載例】シフト記号表（勤務時間帯）'!$C$5:$U$36,19,0))</f>
        <v>
-</v>
      </c>
      <c r="AD36" s="122" t="n">
        <f aca="false">
IF(AD34="","",VLOOKUP(AD34,'【記載例】シフト記号表（勤務時間帯）'!$C$5:$U$36,19,0))</f>
        <v>
4</v>
      </c>
      <c r="AE36" s="122" t="str">
        <f aca="false">
IF(AE34="","",VLOOKUP(AE34,'【記載例】シフト記号表（勤務時間帯）'!$C$5:$U$36,19,0))</f>
        <v>
-</v>
      </c>
      <c r="AF36" s="123" t="n">
        <f aca="false">
IF(AF34="","",VLOOKUP(AF34,'【記載例】シフト記号表（勤務時間帯）'!$C$5:$U$36,19,0))</f>
        <v>
4</v>
      </c>
      <c r="AG36" s="121" t="str">
        <f aca="false">
IF(AG34="","",VLOOKUP(AG34,'【記載例】シフト記号表（勤務時間帯）'!$C$5:$U$36,19,0))</f>
        <v>
-</v>
      </c>
      <c r="AH36" s="122" t="n">
        <f aca="false">
IF(AH34="","",VLOOKUP(AH34,'【記載例】シフト記号表（勤務時間帯）'!$C$5:$U$36,19,0))</f>
        <v>
4</v>
      </c>
      <c r="AI36" s="122" t="str">
        <f aca="false">
IF(AI34="","",VLOOKUP(AI34,'【記載例】シフト記号表（勤務時間帯）'!$C$5:$U$36,19,0))</f>
        <v>
-</v>
      </c>
      <c r="AJ36" s="122" t="str">
        <f aca="false">
IF(AJ34="","",VLOOKUP(AJ34,'【記載例】シフト記号表（勤務時間帯）'!$C$5:$U$36,19,0))</f>
        <v>
-</v>
      </c>
      <c r="AK36" s="122" t="n">
        <f aca="false">
IF(AK34="","",VLOOKUP(AK34,'【記載例】シフト記号表（勤務時間帯）'!$C$5:$U$36,19,0))</f>
        <v>
4</v>
      </c>
      <c r="AL36" s="122" t="str">
        <f aca="false">
IF(AL34="","",VLOOKUP(AL34,'【記載例】シフト記号表（勤務時間帯）'!$C$5:$U$36,19,0))</f>
        <v>
-</v>
      </c>
      <c r="AM36" s="123" t="n">
        <f aca="false">
IF(AM34="","",VLOOKUP(AM34,'【記載例】シフト記号表（勤務時間帯）'!$C$5:$U$36,19,0))</f>
        <v>
4</v>
      </c>
      <c r="AN36" s="121" t="str">
        <f aca="false">
IF(AN34="","",VLOOKUP(AN34,'【記載例】シフト記号表（勤務時間帯）'!$C$5:$U$36,19,0))</f>
        <v>
-</v>
      </c>
      <c r="AO36" s="122" t="n">
        <f aca="false">
IF(AO34="","",VLOOKUP(AO34,'【記載例】シフト記号表（勤務時間帯）'!$C$5:$U$36,19,0))</f>
        <v>
4</v>
      </c>
      <c r="AP36" s="122" t="str">
        <f aca="false">
IF(AP34="","",VLOOKUP(AP34,'【記載例】シフト記号表（勤務時間帯）'!$C$5:$U$36,19,0))</f>
        <v>
-</v>
      </c>
      <c r="AQ36" s="122" t="str">
        <f aca="false">
IF(AQ34="","",VLOOKUP(AQ34,'【記載例】シフト記号表（勤務時間帯）'!$C$5:$U$36,19,0))</f>
        <v>
-</v>
      </c>
      <c r="AR36" s="122" t="n">
        <f aca="false">
IF(AR34="","",VLOOKUP(AR34,'【記載例】シフト記号表（勤務時間帯）'!$C$5:$U$36,19,0))</f>
        <v>
4</v>
      </c>
      <c r="AS36" s="122" t="str">
        <f aca="false">
IF(AS34="","",VLOOKUP(AS34,'【記載例】シフト記号表（勤務時間帯）'!$C$5:$U$36,19,0))</f>
        <v>
-</v>
      </c>
      <c r="AT36" s="123" t="n">
        <f aca="false">
IF(AT34="","",VLOOKUP(AT34,'【記載例】シフト記号表（勤務時間帯）'!$C$5:$U$36,19,0))</f>
        <v>
4</v>
      </c>
      <c r="AU36" s="121" t="str">
        <f aca="false">
IF(AU34="","",VLOOKUP(AU34,'【記載例】シフト記号表（勤務時間帯）'!$C$5:$U$36,19,0))</f>
        <v>
</v>
      </c>
      <c r="AV36" s="122" t="str">
        <f aca="false">
IF(AV34="","",VLOOKUP(AV34,'【記載例】シフト記号表（勤務時間帯）'!$C$5:$U$36,19,0))</f>
        <v>
</v>
      </c>
      <c r="AW36" s="123" t="str">
        <f aca="false">
IF(AW34="","",VLOOKUP(AW34,'【記載例】シフト記号表（勤務時間帯）'!$C$5:$U$36,19,0))</f>
        <v>
</v>
      </c>
      <c r="AX36" s="124" t="n">
        <f aca="false">
IF($BB$3="計画",SUM(S36:AT36),IF($BB$3="実績",SUM(S36:AW36),""))</f>
        <v>
48</v>
      </c>
      <c r="AY36" s="124"/>
      <c r="AZ36" s="125" t="n">
        <f aca="false">
IF($BB$3="計画",AX36/4,IF($BB$3="実績",))</f>
        <v>
12</v>
      </c>
      <c r="BA36" s="125"/>
      <c r="BB36" s="141"/>
      <c r="BC36" s="141"/>
      <c r="BD36" s="141"/>
      <c r="BE36" s="141"/>
      <c r="BF36" s="141"/>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20.25" hidden="false" customHeight="true" outlineLevel="0" collapsed="false">
      <c r="A37" s="0"/>
      <c r="B37" s="83" t="n">
        <f aca="false">
B34+1</f>
        <v>
6</v>
      </c>
      <c r="C37" s="126"/>
      <c r="D37" s="126"/>
      <c r="E37" s="126"/>
      <c r="F37" s="127"/>
      <c r="G37" s="128" t="s">
        <v>
67</v>
      </c>
      <c r="H37" s="129" t="s">
        <v>
80</v>
      </c>
      <c r="I37" s="129"/>
      <c r="J37" s="129"/>
      <c r="K37" s="129"/>
      <c r="L37" s="130" t="s">
        <v>
69</v>
      </c>
      <c r="M37" s="130"/>
      <c r="N37" s="130"/>
      <c r="O37" s="130"/>
      <c r="P37" s="131" t="s">
        <v>
58</v>
      </c>
      <c r="Q37" s="131"/>
      <c r="R37" s="131"/>
      <c r="S37" s="132"/>
      <c r="T37" s="133" t="s">
        <v>
59</v>
      </c>
      <c r="U37" s="133" t="s">
        <v>
59</v>
      </c>
      <c r="V37" s="139" t="s">
        <v>
60</v>
      </c>
      <c r="W37" s="139" t="s">
        <v>
60</v>
      </c>
      <c r="X37" s="133" t="s">
        <v>
59</v>
      </c>
      <c r="Y37" s="134"/>
      <c r="Z37" s="132"/>
      <c r="AA37" s="133" t="s">
        <v>
59</v>
      </c>
      <c r="AB37" s="133" t="s">
        <v>
59</v>
      </c>
      <c r="AC37" s="139" t="s">
        <v>
60</v>
      </c>
      <c r="AD37" s="139" t="s">
        <v>
60</v>
      </c>
      <c r="AE37" s="133" t="s">
        <v>
59</v>
      </c>
      <c r="AF37" s="134"/>
      <c r="AG37" s="132"/>
      <c r="AH37" s="133" t="s">
        <v>
59</v>
      </c>
      <c r="AI37" s="133" t="s">
        <v>
59</v>
      </c>
      <c r="AJ37" s="139" t="s">
        <v>
60</v>
      </c>
      <c r="AK37" s="139" t="s">
        <v>
60</v>
      </c>
      <c r="AL37" s="133" t="s">
        <v>
59</v>
      </c>
      <c r="AM37" s="134"/>
      <c r="AN37" s="132"/>
      <c r="AO37" s="133" t="s">
        <v>
59</v>
      </c>
      <c r="AP37" s="133" t="s">
        <v>
59</v>
      </c>
      <c r="AQ37" s="139" t="s">
        <v>
60</v>
      </c>
      <c r="AR37" s="139" t="s">
        <v>
60</v>
      </c>
      <c r="AS37" s="133" t="s">
        <v>
59</v>
      </c>
      <c r="AT37" s="134"/>
      <c r="AU37" s="132"/>
      <c r="AV37" s="133"/>
      <c r="AW37" s="134"/>
      <c r="AX37" s="135"/>
      <c r="AY37" s="135"/>
      <c r="AZ37" s="136"/>
      <c r="BA37" s="136"/>
      <c r="BB37" s="141" t="s">
        <v>
66</v>
      </c>
      <c r="BC37" s="141"/>
      <c r="BD37" s="141"/>
      <c r="BE37" s="141"/>
      <c r="BF37" s="141"/>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20.25" hidden="false" customHeight="true" outlineLevel="0" collapsed="false">
      <c r="A38" s="0"/>
      <c r="B38" s="83"/>
      <c r="C38" s="142" t="s">
        <v>
70</v>
      </c>
      <c r="D38" s="142"/>
      <c r="E38" s="142"/>
      <c r="F38" s="111"/>
      <c r="G38" s="128"/>
      <c r="H38" s="129"/>
      <c r="I38" s="129"/>
      <c r="J38" s="129"/>
      <c r="K38" s="129"/>
      <c r="L38" s="130"/>
      <c r="M38" s="130"/>
      <c r="N38" s="130"/>
      <c r="O38" s="130"/>
      <c r="P38" s="112" t="s">
        <v>
62</v>
      </c>
      <c r="Q38" s="112"/>
      <c r="R38" s="112"/>
      <c r="S38" s="113" t="str">
        <f aca="false">
IF(S37="","",VLOOKUP(S37,'【記載例】シフト記号表（勤務時間帯）'!$C$5:$K$36,9,0))</f>
        <v>
</v>
      </c>
      <c r="T38" s="114" t="n">
        <f aca="false">
IF(T37="","",VLOOKUP(T37,'【記載例】シフト記号表（勤務時間帯）'!$C$5:$K$36,9,0))</f>
        <v>
8</v>
      </c>
      <c r="U38" s="114" t="n">
        <f aca="false">
IF(U37="","",VLOOKUP(U37,'【記載例】シフト記号表（勤務時間帯）'!$C$5:$K$36,9,0))</f>
        <v>
8</v>
      </c>
      <c r="V38" s="114" t="str">
        <f aca="false">
IF(V37="","",VLOOKUP(V37,'【記載例】シフト記号表（勤務時間帯）'!$C$5:$K$36,9,0))</f>
        <v>
-</v>
      </c>
      <c r="W38" s="114" t="str">
        <f aca="false">
IF(W37="","",VLOOKUP(W37,'【記載例】シフト記号表（勤務時間帯）'!$C$5:$K$36,9,0))</f>
        <v>
-</v>
      </c>
      <c r="X38" s="114" t="n">
        <f aca="false">
IF(X37="","",VLOOKUP(X37,'【記載例】シフト記号表（勤務時間帯）'!$C$5:$K$36,9,0))</f>
        <v>
8</v>
      </c>
      <c r="Y38" s="115" t="str">
        <f aca="false">
IF(Y37="","",VLOOKUP(Y37,'【記載例】シフト記号表（勤務時間帯）'!$C$5:$K$36,9,0))</f>
        <v>
</v>
      </c>
      <c r="Z38" s="113" t="str">
        <f aca="false">
IF(Z37="","",VLOOKUP(Z37,'【記載例】シフト記号表（勤務時間帯）'!$C$5:$K$36,9,0))</f>
        <v>
</v>
      </c>
      <c r="AA38" s="114" t="n">
        <f aca="false">
IF(AA37="","",VLOOKUP(AA37,'【記載例】シフト記号表（勤務時間帯）'!$C$5:$K$36,9,0))</f>
        <v>
8</v>
      </c>
      <c r="AB38" s="114" t="n">
        <f aca="false">
IF(AB37="","",VLOOKUP(AB37,'【記載例】シフト記号表（勤務時間帯）'!$C$5:$K$36,9,0))</f>
        <v>
8</v>
      </c>
      <c r="AC38" s="114" t="str">
        <f aca="false">
IF(AC37="","",VLOOKUP(AC37,'【記載例】シフト記号表（勤務時間帯）'!$C$5:$K$36,9,0))</f>
        <v>
-</v>
      </c>
      <c r="AD38" s="114" t="str">
        <f aca="false">
IF(AD37="","",VLOOKUP(AD37,'【記載例】シフト記号表（勤務時間帯）'!$C$5:$K$36,9,0))</f>
        <v>
-</v>
      </c>
      <c r="AE38" s="114" t="n">
        <f aca="false">
IF(AE37="","",VLOOKUP(AE37,'【記載例】シフト記号表（勤務時間帯）'!$C$5:$K$36,9,0))</f>
        <v>
8</v>
      </c>
      <c r="AF38" s="115" t="str">
        <f aca="false">
IF(AF37="","",VLOOKUP(AF37,'【記載例】シフト記号表（勤務時間帯）'!$C$5:$K$36,9,0))</f>
        <v>
</v>
      </c>
      <c r="AG38" s="113" t="str">
        <f aca="false">
IF(AG37="","",VLOOKUP(AG37,'【記載例】シフト記号表（勤務時間帯）'!$C$5:$K$36,9,0))</f>
        <v>
</v>
      </c>
      <c r="AH38" s="114" t="n">
        <f aca="false">
IF(AH37="","",VLOOKUP(AH37,'【記載例】シフト記号表（勤務時間帯）'!$C$5:$K$36,9,0))</f>
        <v>
8</v>
      </c>
      <c r="AI38" s="114" t="n">
        <f aca="false">
IF(AI37="","",VLOOKUP(AI37,'【記載例】シフト記号表（勤務時間帯）'!$C$5:$K$36,9,0))</f>
        <v>
8</v>
      </c>
      <c r="AJ38" s="114" t="str">
        <f aca="false">
IF(AJ37="","",VLOOKUP(AJ37,'【記載例】シフト記号表（勤務時間帯）'!$C$5:$K$36,9,0))</f>
        <v>
-</v>
      </c>
      <c r="AK38" s="114" t="str">
        <f aca="false">
IF(AK37="","",VLOOKUP(AK37,'【記載例】シフト記号表（勤務時間帯）'!$C$5:$K$36,9,0))</f>
        <v>
-</v>
      </c>
      <c r="AL38" s="114" t="n">
        <f aca="false">
IF(AL37="","",VLOOKUP(AL37,'【記載例】シフト記号表（勤務時間帯）'!$C$5:$K$36,9,0))</f>
        <v>
8</v>
      </c>
      <c r="AM38" s="115" t="str">
        <f aca="false">
IF(AM37="","",VLOOKUP(AM37,'【記載例】シフト記号表（勤務時間帯）'!$C$5:$K$36,9,0))</f>
        <v>
</v>
      </c>
      <c r="AN38" s="113" t="str">
        <f aca="false">
IF(AN37="","",VLOOKUP(AN37,'【記載例】シフト記号表（勤務時間帯）'!$C$5:$K$36,9,0))</f>
        <v>
</v>
      </c>
      <c r="AO38" s="114" t="n">
        <f aca="false">
IF(AO37="","",VLOOKUP(AO37,'【記載例】シフト記号表（勤務時間帯）'!$C$5:$K$36,9,0))</f>
        <v>
8</v>
      </c>
      <c r="AP38" s="114" t="n">
        <f aca="false">
IF(AP37="","",VLOOKUP(AP37,'【記載例】シフト記号表（勤務時間帯）'!$C$5:$K$36,9,0))</f>
        <v>
8</v>
      </c>
      <c r="AQ38" s="114" t="str">
        <f aca="false">
IF(AQ37="","",VLOOKUP(AQ37,'【記載例】シフト記号表（勤務時間帯）'!$C$5:$K$36,9,0))</f>
        <v>
-</v>
      </c>
      <c r="AR38" s="114" t="str">
        <f aca="false">
IF(AR37="","",VLOOKUP(AR37,'【記載例】シフト記号表（勤務時間帯）'!$C$5:$K$36,9,0))</f>
        <v>
-</v>
      </c>
      <c r="AS38" s="114" t="n">
        <f aca="false">
IF(AS37="","",VLOOKUP(AS37,'【記載例】シフト記号表（勤務時間帯）'!$C$5:$K$36,9,0))</f>
        <v>
8</v>
      </c>
      <c r="AT38" s="115" t="str">
        <f aca="false">
IF(AT37="","",VLOOKUP(AT37,'【記載例】シフト記号表（勤務時間帯）'!$C$5:$K$36,9,0))</f>
        <v>
</v>
      </c>
      <c r="AU38" s="113" t="str">
        <f aca="false">
IF(AU37="","",VLOOKUP(AU37,'【記載例】シフト記号表（勤務時間帯）'!$C$5:$K$36,9,0))</f>
        <v>
</v>
      </c>
      <c r="AV38" s="114" t="str">
        <f aca="false">
IF(AV37="","",VLOOKUP(AV37,'【記載例】シフト記号表（勤務時間帯）'!$C$5:$K$36,9,0))</f>
        <v>
</v>
      </c>
      <c r="AW38" s="115" t="str">
        <f aca="false">
IF(AW37="","",VLOOKUP(AW37,'【記載例】シフト記号表（勤務時間帯）'!$C$5:$K$36,9,0))</f>
        <v>
</v>
      </c>
      <c r="AX38" s="116" t="n">
        <f aca="false">
IF($BB$3="計画",SUM(S38:AT38),IF($BB$3="実績",SUM(S38:AW38),""))</f>
        <v>
96</v>
      </c>
      <c r="AY38" s="116"/>
      <c r="AZ38" s="117" t="n">
        <f aca="false">
IF($BB$3="計画",AX38/4,IF($BB$3="実績",))</f>
        <v>
24</v>
      </c>
      <c r="BA38" s="117"/>
      <c r="BB38" s="141"/>
      <c r="BC38" s="141"/>
      <c r="BD38" s="141"/>
      <c r="BE38" s="141"/>
      <c r="BF38" s="141"/>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20.25" hidden="false" customHeight="true" outlineLevel="0" collapsed="false">
      <c r="A39" s="0"/>
      <c r="B39" s="83"/>
      <c r="C39" s="118"/>
      <c r="D39" s="118"/>
      <c r="E39" s="118"/>
      <c r="F39" s="111" t="str">
        <f aca="false">
C38</f>
        <v>
介護職員</v>
      </c>
      <c r="G39" s="128"/>
      <c r="H39" s="129"/>
      <c r="I39" s="129"/>
      <c r="J39" s="129"/>
      <c r="K39" s="129"/>
      <c r="L39" s="130"/>
      <c r="M39" s="130"/>
      <c r="N39" s="130"/>
      <c r="O39" s="130"/>
      <c r="P39" s="120" t="s">
        <v>
63</v>
      </c>
      <c r="Q39" s="120"/>
      <c r="R39" s="120"/>
      <c r="S39" s="121" t="str">
        <f aca="false">
IF(S37="","",VLOOKUP(S37,'【記載例】シフト記号表（勤務時間帯）'!$C$5:$U$36,19,0))</f>
        <v>
</v>
      </c>
      <c r="T39" s="122" t="n">
        <f aca="false">
IF(T37="","",VLOOKUP(T37,'【記載例】シフト記号表（勤務時間帯）'!$C$5:$U$36,19,0))</f>
        <v>
7.00000000000001</v>
      </c>
      <c r="U39" s="122" t="n">
        <f aca="false">
IF(U37="","",VLOOKUP(U37,'【記載例】シフト記号表（勤務時間帯）'!$C$5:$U$36,19,0))</f>
        <v>
7.00000000000001</v>
      </c>
      <c r="V39" s="122" t="str">
        <f aca="false">
IF(V37="","",VLOOKUP(V37,'【記載例】シフト記号表（勤務時間帯）'!$C$5:$U$36,19,0))</f>
        <v>
-</v>
      </c>
      <c r="W39" s="122" t="str">
        <f aca="false">
IF(W37="","",VLOOKUP(W37,'【記載例】シフト記号表（勤務時間帯）'!$C$5:$U$36,19,0))</f>
        <v>
-</v>
      </c>
      <c r="X39" s="122" t="n">
        <f aca="false">
IF(X37="","",VLOOKUP(X37,'【記載例】シフト記号表（勤務時間帯）'!$C$5:$U$36,19,0))</f>
        <v>
7.00000000000001</v>
      </c>
      <c r="Y39" s="123" t="str">
        <f aca="false">
IF(Y37="","",VLOOKUP(Y37,'【記載例】シフト記号表（勤務時間帯）'!$C$5:$U$36,19,0))</f>
        <v>
</v>
      </c>
      <c r="Z39" s="121" t="str">
        <f aca="false">
IF(Z37="","",VLOOKUP(Z37,'【記載例】シフト記号表（勤務時間帯）'!$C$5:$U$36,19,0))</f>
        <v>
</v>
      </c>
      <c r="AA39" s="122" t="n">
        <f aca="false">
IF(AA37="","",VLOOKUP(AA37,'【記載例】シフト記号表（勤務時間帯）'!$C$5:$U$36,19,0))</f>
        <v>
7.00000000000001</v>
      </c>
      <c r="AB39" s="122" t="n">
        <f aca="false">
IF(AB37="","",VLOOKUP(AB37,'【記載例】シフト記号表（勤務時間帯）'!$C$5:$U$36,19,0))</f>
        <v>
7.00000000000001</v>
      </c>
      <c r="AC39" s="122" t="str">
        <f aca="false">
IF(AC37="","",VLOOKUP(AC37,'【記載例】シフト記号表（勤務時間帯）'!$C$5:$U$36,19,0))</f>
        <v>
-</v>
      </c>
      <c r="AD39" s="122" t="str">
        <f aca="false">
IF(AD37="","",VLOOKUP(AD37,'【記載例】シフト記号表（勤務時間帯）'!$C$5:$U$36,19,0))</f>
        <v>
-</v>
      </c>
      <c r="AE39" s="122" t="n">
        <f aca="false">
IF(AE37="","",VLOOKUP(AE37,'【記載例】シフト記号表（勤務時間帯）'!$C$5:$U$36,19,0))</f>
        <v>
7.00000000000001</v>
      </c>
      <c r="AF39" s="123" t="str">
        <f aca="false">
IF(AF37="","",VLOOKUP(AF37,'【記載例】シフト記号表（勤務時間帯）'!$C$5:$U$36,19,0))</f>
        <v>
</v>
      </c>
      <c r="AG39" s="121" t="str">
        <f aca="false">
IF(AG37="","",VLOOKUP(AG37,'【記載例】シフト記号表（勤務時間帯）'!$C$5:$U$36,19,0))</f>
        <v>
</v>
      </c>
      <c r="AH39" s="122" t="n">
        <f aca="false">
IF(AH37="","",VLOOKUP(AH37,'【記載例】シフト記号表（勤務時間帯）'!$C$5:$U$36,19,0))</f>
        <v>
7.00000000000001</v>
      </c>
      <c r="AI39" s="122" t="n">
        <f aca="false">
IF(AI37="","",VLOOKUP(AI37,'【記載例】シフト記号表（勤務時間帯）'!$C$5:$U$36,19,0))</f>
        <v>
7.00000000000001</v>
      </c>
      <c r="AJ39" s="122" t="str">
        <f aca="false">
IF(AJ37="","",VLOOKUP(AJ37,'【記載例】シフト記号表（勤務時間帯）'!$C$5:$U$36,19,0))</f>
        <v>
-</v>
      </c>
      <c r="AK39" s="122" t="str">
        <f aca="false">
IF(AK37="","",VLOOKUP(AK37,'【記載例】シフト記号表（勤務時間帯）'!$C$5:$U$36,19,0))</f>
        <v>
-</v>
      </c>
      <c r="AL39" s="122" t="n">
        <f aca="false">
IF(AL37="","",VLOOKUP(AL37,'【記載例】シフト記号表（勤務時間帯）'!$C$5:$U$36,19,0))</f>
        <v>
7.00000000000001</v>
      </c>
      <c r="AM39" s="123" t="str">
        <f aca="false">
IF(AM37="","",VLOOKUP(AM37,'【記載例】シフト記号表（勤務時間帯）'!$C$5:$U$36,19,0))</f>
        <v>
</v>
      </c>
      <c r="AN39" s="121" t="str">
        <f aca="false">
IF(AN37="","",VLOOKUP(AN37,'【記載例】シフト記号表（勤務時間帯）'!$C$5:$U$36,19,0))</f>
        <v>
</v>
      </c>
      <c r="AO39" s="122" t="n">
        <f aca="false">
IF(AO37="","",VLOOKUP(AO37,'【記載例】シフト記号表（勤務時間帯）'!$C$5:$U$36,19,0))</f>
        <v>
7.00000000000001</v>
      </c>
      <c r="AP39" s="122" t="n">
        <f aca="false">
IF(AP37="","",VLOOKUP(AP37,'【記載例】シフト記号表（勤務時間帯）'!$C$5:$U$36,19,0))</f>
        <v>
7.00000000000001</v>
      </c>
      <c r="AQ39" s="122" t="str">
        <f aca="false">
IF(AQ37="","",VLOOKUP(AQ37,'【記載例】シフト記号表（勤務時間帯）'!$C$5:$U$36,19,0))</f>
        <v>
-</v>
      </c>
      <c r="AR39" s="122" t="str">
        <f aca="false">
IF(AR37="","",VLOOKUP(AR37,'【記載例】シフト記号表（勤務時間帯）'!$C$5:$U$36,19,0))</f>
        <v>
-</v>
      </c>
      <c r="AS39" s="122" t="n">
        <f aca="false">
IF(AS37="","",VLOOKUP(AS37,'【記載例】シフト記号表（勤務時間帯）'!$C$5:$U$36,19,0))</f>
        <v>
7.00000000000001</v>
      </c>
      <c r="AT39" s="123" t="str">
        <f aca="false">
IF(AT37="","",VLOOKUP(AT37,'【記載例】シフト記号表（勤務時間帯）'!$C$5:$U$36,19,0))</f>
        <v>
</v>
      </c>
      <c r="AU39" s="121" t="str">
        <f aca="false">
IF(AU37="","",VLOOKUP(AU37,'【記載例】シフト記号表（勤務時間帯）'!$C$5:$U$36,19,0))</f>
        <v>
</v>
      </c>
      <c r="AV39" s="122" t="str">
        <f aca="false">
IF(AV37="","",VLOOKUP(AV37,'【記載例】シフト記号表（勤務時間帯）'!$C$5:$U$36,19,0))</f>
        <v>
</v>
      </c>
      <c r="AW39" s="123" t="str">
        <f aca="false">
IF(AW37="","",VLOOKUP(AW37,'【記載例】シフト記号表（勤務時間帯）'!$C$5:$U$36,19,0))</f>
        <v>
</v>
      </c>
      <c r="AX39" s="124" t="n">
        <f aca="false">
IF($BB$3="計画",SUM(S39:AT39),IF($BB$3="実績",SUM(S39:AW39),""))</f>
        <v>
84.0000000000001</v>
      </c>
      <c r="AY39" s="124"/>
      <c r="AZ39" s="125" t="n">
        <f aca="false">
IF($BB$3="計画",AX39/4,IF($BB$3="実績",))</f>
        <v>
21</v>
      </c>
      <c r="BA39" s="125"/>
      <c r="BB39" s="141"/>
      <c r="BC39" s="141"/>
      <c r="BD39" s="141"/>
      <c r="BE39" s="141"/>
      <c r="BF39" s="141"/>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20.25" hidden="false" customHeight="true" outlineLevel="0" collapsed="false">
      <c r="A40" s="0"/>
      <c r="B40" s="83" t="n">
        <f aca="false">
B37+1</f>
        <v>
7</v>
      </c>
      <c r="C40" s="126"/>
      <c r="D40" s="126"/>
      <c r="E40" s="126"/>
      <c r="F40" s="127"/>
      <c r="G40" s="128" t="s">
        <v>
67</v>
      </c>
      <c r="H40" s="129" t="s">
        <v>
80</v>
      </c>
      <c r="I40" s="129"/>
      <c r="J40" s="129"/>
      <c r="K40" s="129"/>
      <c r="L40" s="130" t="s">
        <v>
72</v>
      </c>
      <c r="M40" s="130"/>
      <c r="N40" s="130"/>
      <c r="O40" s="130"/>
      <c r="P40" s="131" t="s">
        <v>
58</v>
      </c>
      <c r="Q40" s="131"/>
      <c r="R40" s="131"/>
      <c r="S40" s="132"/>
      <c r="T40" s="139" t="s">
        <v>
60</v>
      </c>
      <c r="U40" s="133"/>
      <c r="V40" s="133"/>
      <c r="W40" s="139" t="s">
        <v>
60</v>
      </c>
      <c r="X40" s="133"/>
      <c r="Y40" s="140" t="s">
        <v>
59</v>
      </c>
      <c r="Z40" s="132"/>
      <c r="AA40" s="139" t="s">
        <v>
60</v>
      </c>
      <c r="AB40" s="133"/>
      <c r="AC40" s="133"/>
      <c r="AD40" s="139" t="s">
        <v>
60</v>
      </c>
      <c r="AE40" s="133"/>
      <c r="AF40" s="140" t="s">
        <v>
59</v>
      </c>
      <c r="AG40" s="132"/>
      <c r="AH40" s="139" t="s">
        <v>
60</v>
      </c>
      <c r="AI40" s="133"/>
      <c r="AJ40" s="133"/>
      <c r="AK40" s="139" t="s">
        <v>
60</v>
      </c>
      <c r="AL40" s="133"/>
      <c r="AM40" s="140" t="s">
        <v>
59</v>
      </c>
      <c r="AN40" s="132"/>
      <c r="AO40" s="139" t="s">
        <v>
60</v>
      </c>
      <c r="AP40" s="133"/>
      <c r="AQ40" s="133"/>
      <c r="AR40" s="139" t="s">
        <v>
60</v>
      </c>
      <c r="AS40" s="133"/>
      <c r="AT40" s="140" t="s">
        <v>
59</v>
      </c>
      <c r="AU40" s="132"/>
      <c r="AV40" s="133"/>
      <c r="AW40" s="134"/>
      <c r="AX40" s="135"/>
      <c r="AY40" s="135"/>
      <c r="AZ40" s="136"/>
      <c r="BA40" s="136"/>
      <c r="BB40" s="141" t="s">
        <v>
81</v>
      </c>
      <c r="BC40" s="141"/>
      <c r="BD40" s="141"/>
      <c r="BE40" s="141"/>
      <c r="BF40" s="141"/>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20.25" hidden="false" customHeight="true" outlineLevel="0" collapsed="false">
      <c r="A41" s="0"/>
      <c r="B41" s="83"/>
      <c r="C41" s="142" t="s">
        <v>
70</v>
      </c>
      <c r="D41" s="142"/>
      <c r="E41" s="142"/>
      <c r="F41" s="111"/>
      <c r="G41" s="128"/>
      <c r="H41" s="129"/>
      <c r="I41" s="129"/>
      <c r="J41" s="129"/>
      <c r="K41" s="129"/>
      <c r="L41" s="130"/>
      <c r="M41" s="130"/>
      <c r="N41" s="130"/>
      <c r="O41" s="130"/>
      <c r="P41" s="112" t="s">
        <v>
62</v>
      </c>
      <c r="Q41" s="112"/>
      <c r="R41" s="112"/>
      <c r="S41" s="113" t="str">
        <f aca="false">
IF(S40="","",VLOOKUP(S40,'【記載例】シフト記号表（勤務時間帯）'!$C$5:$K$36,9,0))</f>
        <v>
</v>
      </c>
      <c r="T41" s="114" t="str">
        <f aca="false">
IF(T40="","",VLOOKUP(T40,'【記載例】シフト記号表（勤務時間帯）'!$C$5:$K$36,9,0))</f>
        <v>
-</v>
      </c>
      <c r="U41" s="114" t="str">
        <f aca="false">
IF(U40="","",VLOOKUP(U40,'【記載例】シフト記号表（勤務時間帯）'!$C$5:$K$36,9,0))</f>
        <v>
</v>
      </c>
      <c r="V41" s="114" t="str">
        <f aca="false">
IF(V40="","",VLOOKUP(V40,'【記載例】シフト記号表（勤務時間帯）'!$C$5:$K$36,9,0))</f>
        <v>
</v>
      </c>
      <c r="W41" s="114" t="str">
        <f aca="false">
IF(W40="","",VLOOKUP(W40,'【記載例】シフト記号表（勤務時間帯）'!$C$5:$K$36,9,0))</f>
        <v>
-</v>
      </c>
      <c r="X41" s="114" t="str">
        <f aca="false">
IF(X40="","",VLOOKUP(X40,'【記載例】シフト記号表（勤務時間帯）'!$C$5:$K$36,9,0))</f>
        <v>
</v>
      </c>
      <c r="Y41" s="115" t="n">
        <f aca="false">
IF(Y40="","",VLOOKUP(Y40,'【記載例】シフト記号表（勤務時間帯）'!$C$5:$K$36,9,0))</f>
        <v>
8</v>
      </c>
      <c r="Z41" s="113" t="str">
        <f aca="false">
IF(Z40="","",VLOOKUP(Z40,'【記載例】シフト記号表（勤務時間帯）'!$C$5:$K$36,9,0))</f>
        <v>
</v>
      </c>
      <c r="AA41" s="114" t="str">
        <f aca="false">
IF(AA40="","",VLOOKUP(AA40,'【記載例】シフト記号表（勤務時間帯）'!$C$5:$K$36,9,0))</f>
        <v>
-</v>
      </c>
      <c r="AB41" s="114" t="str">
        <f aca="false">
IF(AB40="","",VLOOKUP(AB40,'【記載例】シフト記号表（勤務時間帯）'!$C$5:$K$36,9,0))</f>
        <v>
</v>
      </c>
      <c r="AC41" s="114" t="str">
        <f aca="false">
IF(AC40="","",VLOOKUP(AC40,'【記載例】シフト記号表（勤務時間帯）'!$C$5:$K$36,9,0))</f>
        <v>
</v>
      </c>
      <c r="AD41" s="114" t="str">
        <f aca="false">
IF(AD40="","",VLOOKUP(AD40,'【記載例】シフト記号表（勤務時間帯）'!$C$5:$K$36,9,0))</f>
        <v>
-</v>
      </c>
      <c r="AE41" s="114" t="str">
        <f aca="false">
IF(AE40="","",VLOOKUP(AE40,'【記載例】シフト記号表（勤務時間帯）'!$C$5:$K$36,9,0))</f>
        <v>
</v>
      </c>
      <c r="AF41" s="115" t="n">
        <f aca="false">
IF(AF40="","",VLOOKUP(AF40,'【記載例】シフト記号表（勤務時間帯）'!$C$5:$K$36,9,0))</f>
        <v>
8</v>
      </c>
      <c r="AG41" s="113" t="str">
        <f aca="false">
IF(AG40="","",VLOOKUP(AG40,'【記載例】シフト記号表（勤務時間帯）'!$C$5:$K$36,9,0))</f>
        <v>
</v>
      </c>
      <c r="AH41" s="114" t="str">
        <f aca="false">
IF(AH40="","",VLOOKUP(AH40,'【記載例】シフト記号表（勤務時間帯）'!$C$5:$K$36,9,0))</f>
        <v>
-</v>
      </c>
      <c r="AI41" s="114" t="str">
        <f aca="false">
IF(AI40="","",VLOOKUP(AI40,'【記載例】シフト記号表（勤務時間帯）'!$C$5:$K$36,9,0))</f>
        <v>
</v>
      </c>
      <c r="AJ41" s="114" t="str">
        <f aca="false">
IF(AJ40="","",VLOOKUP(AJ40,'【記載例】シフト記号表（勤務時間帯）'!$C$5:$K$36,9,0))</f>
        <v>
</v>
      </c>
      <c r="AK41" s="114" t="str">
        <f aca="false">
IF(AK40="","",VLOOKUP(AK40,'【記載例】シフト記号表（勤務時間帯）'!$C$5:$K$36,9,0))</f>
        <v>
-</v>
      </c>
      <c r="AL41" s="114" t="str">
        <f aca="false">
IF(AL40="","",VLOOKUP(AL40,'【記載例】シフト記号表（勤務時間帯）'!$C$5:$K$36,9,0))</f>
        <v>
</v>
      </c>
      <c r="AM41" s="115" t="n">
        <f aca="false">
IF(AM40="","",VLOOKUP(AM40,'【記載例】シフト記号表（勤務時間帯）'!$C$5:$K$36,9,0))</f>
        <v>
8</v>
      </c>
      <c r="AN41" s="113" t="str">
        <f aca="false">
IF(AN40="","",VLOOKUP(AN40,'【記載例】シフト記号表（勤務時間帯）'!$C$5:$K$36,9,0))</f>
        <v>
</v>
      </c>
      <c r="AO41" s="114" t="str">
        <f aca="false">
IF(AO40="","",VLOOKUP(AO40,'【記載例】シフト記号表（勤務時間帯）'!$C$5:$K$36,9,0))</f>
        <v>
-</v>
      </c>
      <c r="AP41" s="114" t="str">
        <f aca="false">
IF(AP40="","",VLOOKUP(AP40,'【記載例】シフト記号表（勤務時間帯）'!$C$5:$K$36,9,0))</f>
        <v>
</v>
      </c>
      <c r="AQ41" s="114" t="str">
        <f aca="false">
IF(AQ40="","",VLOOKUP(AQ40,'【記載例】シフト記号表（勤務時間帯）'!$C$5:$K$36,9,0))</f>
        <v>
</v>
      </c>
      <c r="AR41" s="114" t="str">
        <f aca="false">
IF(AR40="","",VLOOKUP(AR40,'【記載例】シフト記号表（勤務時間帯）'!$C$5:$K$36,9,0))</f>
        <v>
-</v>
      </c>
      <c r="AS41" s="114" t="str">
        <f aca="false">
IF(AS40="","",VLOOKUP(AS40,'【記載例】シフト記号表（勤務時間帯）'!$C$5:$K$36,9,0))</f>
        <v>
</v>
      </c>
      <c r="AT41" s="115" t="n">
        <f aca="false">
IF(AT40="","",VLOOKUP(AT40,'【記載例】シフト記号表（勤務時間帯）'!$C$5:$K$36,9,0))</f>
        <v>
8</v>
      </c>
      <c r="AU41" s="113" t="str">
        <f aca="false">
IF(AU40="","",VLOOKUP(AU40,'【記載例】シフト記号表（勤務時間帯）'!$C$5:$K$36,9,0))</f>
        <v>
</v>
      </c>
      <c r="AV41" s="114" t="str">
        <f aca="false">
IF(AV40="","",VLOOKUP(AV40,'【記載例】シフト記号表（勤務時間帯）'!$C$5:$K$36,9,0))</f>
        <v>
</v>
      </c>
      <c r="AW41" s="115" t="str">
        <f aca="false">
IF(AW40="","",VLOOKUP(AW40,'【記載例】シフト記号表（勤務時間帯）'!$C$5:$K$36,9,0))</f>
        <v>
</v>
      </c>
      <c r="AX41" s="116" t="n">
        <f aca="false">
IF($BB$3="計画",SUM(S41:AT41),IF($BB$3="実績",SUM(S41:AW41),""))</f>
        <v>
32</v>
      </c>
      <c r="AY41" s="116"/>
      <c r="AZ41" s="117" t="n">
        <f aca="false">
IF($BB$3="計画",AX41/4,IF($BB$3="実績",))</f>
        <v>
8</v>
      </c>
      <c r="BA41" s="117"/>
      <c r="BB41" s="141"/>
      <c r="BC41" s="141"/>
      <c r="BD41" s="141"/>
      <c r="BE41" s="141"/>
      <c r="BF41" s="141"/>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20.25" hidden="false" customHeight="true" outlineLevel="0" collapsed="false">
      <c r="A42" s="0"/>
      <c r="B42" s="83"/>
      <c r="C42" s="118"/>
      <c r="D42" s="118"/>
      <c r="E42" s="118"/>
      <c r="F42" s="111" t="str">
        <f aca="false">
C41</f>
        <v>
介護職員</v>
      </c>
      <c r="G42" s="128"/>
      <c r="H42" s="129"/>
      <c r="I42" s="129"/>
      <c r="J42" s="129"/>
      <c r="K42" s="129"/>
      <c r="L42" s="130"/>
      <c r="M42" s="130"/>
      <c r="N42" s="130"/>
      <c r="O42" s="130"/>
      <c r="P42" s="120" t="s">
        <v>
63</v>
      </c>
      <c r="Q42" s="120"/>
      <c r="R42" s="120"/>
      <c r="S42" s="121" t="str">
        <f aca="false">
IF(S40="","",VLOOKUP(S40,'【記載例】シフト記号表（勤務時間帯）'!$C$5:$U$36,19,0))</f>
        <v>
</v>
      </c>
      <c r="T42" s="122" t="str">
        <f aca="false">
IF(T40="","",VLOOKUP(T40,'【記載例】シフト記号表（勤務時間帯）'!$C$5:$U$36,19,0))</f>
        <v>
-</v>
      </c>
      <c r="U42" s="122" t="str">
        <f aca="false">
IF(U40="","",VLOOKUP(U40,'【記載例】シフト記号表（勤務時間帯）'!$C$5:$U$36,19,0))</f>
        <v>
</v>
      </c>
      <c r="V42" s="122" t="str">
        <f aca="false">
IF(V40="","",VLOOKUP(V40,'【記載例】シフト記号表（勤務時間帯）'!$C$5:$U$36,19,0))</f>
        <v>
</v>
      </c>
      <c r="W42" s="122" t="str">
        <f aca="false">
IF(W40="","",VLOOKUP(W40,'【記載例】シフト記号表（勤務時間帯）'!$C$5:$U$36,19,0))</f>
        <v>
-</v>
      </c>
      <c r="X42" s="122" t="str">
        <f aca="false">
IF(X40="","",VLOOKUP(X40,'【記載例】シフト記号表（勤務時間帯）'!$C$5:$U$36,19,0))</f>
        <v>
</v>
      </c>
      <c r="Y42" s="123" t="n">
        <f aca="false">
IF(Y40="","",VLOOKUP(Y40,'【記載例】シフト記号表（勤務時間帯）'!$C$5:$U$36,19,0))</f>
        <v>
7.00000000000001</v>
      </c>
      <c r="Z42" s="121" t="str">
        <f aca="false">
IF(Z40="","",VLOOKUP(Z40,'【記載例】シフト記号表（勤務時間帯）'!$C$5:$U$36,19,0))</f>
        <v>
</v>
      </c>
      <c r="AA42" s="122" t="str">
        <f aca="false">
IF(AA40="","",VLOOKUP(AA40,'【記載例】シフト記号表（勤務時間帯）'!$C$5:$U$36,19,0))</f>
        <v>
-</v>
      </c>
      <c r="AB42" s="122" t="str">
        <f aca="false">
IF(AB40="","",VLOOKUP(AB40,'【記載例】シフト記号表（勤務時間帯）'!$C$5:$U$36,19,0))</f>
        <v>
</v>
      </c>
      <c r="AC42" s="122" t="str">
        <f aca="false">
IF(AC40="","",VLOOKUP(AC40,'【記載例】シフト記号表（勤務時間帯）'!$C$5:$U$36,19,0))</f>
        <v>
</v>
      </c>
      <c r="AD42" s="122" t="str">
        <f aca="false">
IF(AD40="","",VLOOKUP(AD40,'【記載例】シフト記号表（勤務時間帯）'!$C$5:$U$36,19,0))</f>
        <v>
-</v>
      </c>
      <c r="AE42" s="122" t="str">
        <f aca="false">
IF(AE40="","",VLOOKUP(AE40,'【記載例】シフト記号表（勤務時間帯）'!$C$5:$U$36,19,0))</f>
        <v>
</v>
      </c>
      <c r="AF42" s="123" t="n">
        <f aca="false">
IF(AF40="","",VLOOKUP(AF40,'【記載例】シフト記号表（勤務時間帯）'!$C$5:$U$36,19,0))</f>
        <v>
7.00000000000001</v>
      </c>
      <c r="AG42" s="121" t="str">
        <f aca="false">
IF(AG40="","",VLOOKUP(AG40,'【記載例】シフト記号表（勤務時間帯）'!$C$5:$U$36,19,0))</f>
        <v>
</v>
      </c>
      <c r="AH42" s="122" t="str">
        <f aca="false">
IF(AH40="","",VLOOKUP(AH40,'【記載例】シフト記号表（勤務時間帯）'!$C$5:$U$36,19,0))</f>
        <v>
-</v>
      </c>
      <c r="AI42" s="122" t="str">
        <f aca="false">
IF(AI40="","",VLOOKUP(AI40,'【記載例】シフト記号表（勤務時間帯）'!$C$5:$U$36,19,0))</f>
        <v>
</v>
      </c>
      <c r="AJ42" s="122" t="str">
        <f aca="false">
IF(AJ40="","",VLOOKUP(AJ40,'【記載例】シフト記号表（勤務時間帯）'!$C$5:$U$36,19,0))</f>
        <v>
</v>
      </c>
      <c r="AK42" s="122" t="str">
        <f aca="false">
IF(AK40="","",VLOOKUP(AK40,'【記載例】シフト記号表（勤務時間帯）'!$C$5:$U$36,19,0))</f>
        <v>
-</v>
      </c>
      <c r="AL42" s="122" t="str">
        <f aca="false">
IF(AL40="","",VLOOKUP(AL40,'【記載例】シフト記号表（勤務時間帯）'!$C$5:$U$36,19,0))</f>
        <v>
</v>
      </c>
      <c r="AM42" s="123" t="n">
        <f aca="false">
IF(AM40="","",VLOOKUP(AM40,'【記載例】シフト記号表（勤務時間帯）'!$C$5:$U$36,19,0))</f>
        <v>
7.00000000000001</v>
      </c>
      <c r="AN42" s="121" t="str">
        <f aca="false">
IF(AN40="","",VLOOKUP(AN40,'【記載例】シフト記号表（勤務時間帯）'!$C$5:$U$36,19,0))</f>
        <v>
</v>
      </c>
      <c r="AO42" s="122" t="str">
        <f aca="false">
IF(AO40="","",VLOOKUP(AO40,'【記載例】シフト記号表（勤務時間帯）'!$C$5:$U$36,19,0))</f>
        <v>
-</v>
      </c>
      <c r="AP42" s="122" t="str">
        <f aca="false">
IF(AP40="","",VLOOKUP(AP40,'【記載例】シフト記号表（勤務時間帯）'!$C$5:$U$36,19,0))</f>
        <v>
</v>
      </c>
      <c r="AQ42" s="122" t="str">
        <f aca="false">
IF(AQ40="","",VLOOKUP(AQ40,'【記載例】シフト記号表（勤務時間帯）'!$C$5:$U$36,19,0))</f>
        <v>
</v>
      </c>
      <c r="AR42" s="122" t="str">
        <f aca="false">
IF(AR40="","",VLOOKUP(AR40,'【記載例】シフト記号表（勤務時間帯）'!$C$5:$U$36,19,0))</f>
        <v>
-</v>
      </c>
      <c r="AS42" s="122" t="str">
        <f aca="false">
IF(AS40="","",VLOOKUP(AS40,'【記載例】シフト記号表（勤務時間帯）'!$C$5:$U$36,19,0))</f>
        <v>
</v>
      </c>
      <c r="AT42" s="123" t="n">
        <f aca="false">
IF(AT40="","",VLOOKUP(AT40,'【記載例】シフト記号表（勤務時間帯）'!$C$5:$U$36,19,0))</f>
        <v>
7.00000000000001</v>
      </c>
      <c r="AU42" s="121" t="str">
        <f aca="false">
IF(AU40="","",VLOOKUP(AU40,'【記載例】シフト記号表（勤務時間帯）'!$C$5:$U$36,19,0))</f>
        <v>
</v>
      </c>
      <c r="AV42" s="122" t="str">
        <f aca="false">
IF(AV40="","",VLOOKUP(AV40,'【記載例】シフト記号表（勤務時間帯）'!$C$5:$U$36,19,0))</f>
        <v>
</v>
      </c>
      <c r="AW42" s="123" t="str">
        <f aca="false">
IF(AW40="","",VLOOKUP(AW40,'【記載例】シフト記号表（勤務時間帯）'!$C$5:$U$36,19,0))</f>
        <v>
</v>
      </c>
      <c r="AX42" s="124" t="n">
        <f aca="false">
IF($BB$3="計画",SUM(S42:AT42),IF($BB$3="実績",SUM(S42:AW42),""))</f>
        <v>
28</v>
      </c>
      <c r="AY42" s="124"/>
      <c r="AZ42" s="125" t="n">
        <f aca="false">
IF($BB$3="計画",AX42/4,IF($BB$3="実績",))</f>
        <v>
7</v>
      </c>
      <c r="BA42" s="125"/>
      <c r="BB42" s="141"/>
      <c r="BC42" s="141"/>
      <c r="BD42" s="141"/>
      <c r="BE42" s="141"/>
      <c r="BF42" s="141"/>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20.25" hidden="false" customHeight="true" outlineLevel="0" collapsed="false">
      <c r="A43" s="0"/>
      <c r="B43" s="83" t="n">
        <f aca="false">
B40+1</f>
        <v>
8</v>
      </c>
      <c r="C43" s="126"/>
      <c r="D43" s="126"/>
      <c r="E43" s="126"/>
      <c r="F43" s="127"/>
      <c r="G43" s="128" t="s">
        <v>
55</v>
      </c>
      <c r="H43" s="129" t="s">
        <v>
82</v>
      </c>
      <c r="I43" s="129"/>
      <c r="J43" s="129"/>
      <c r="K43" s="129"/>
      <c r="L43" s="130" t="s">
        <v>
83</v>
      </c>
      <c r="M43" s="130"/>
      <c r="N43" s="130"/>
      <c r="O43" s="130"/>
      <c r="P43" s="131" t="s">
        <v>
58</v>
      </c>
      <c r="Q43" s="131"/>
      <c r="R43" s="131"/>
      <c r="S43" s="138" t="s">
        <v>
59</v>
      </c>
      <c r="T43" s="139" t="s">
        <v>
60</v>
      </c>
      <c r="U43" s="133" t="s">
        <v>
59</v>
      </c>
      <c r="V43" s="133" t="s">
        <v>
59</v>
      </c>
      <c r="W43" s="133" t="s">
        <v>
59</v>
      </c>
      <c r="X43" s="139" t="s">
        <v>
60</v>
      </c>
      <c r="Y43" s="140" t="s">
        <v>
59</v>
      </c>
      <c r="Z43" s="138" t="s">
        <v>
59</v>
      </c>
      <c r="AA43" s="139" t="s">
        <v>
60</v>
      </c>
      <c r="AB43" s="133" t="s">
        <v>
59</v>
      </c>
      <c r="AC43" s="133" t="s">
        <v>
59</v>
      </c>
      <c r="AD43" s="133" t="s">
        <v>
59</v>
      </c>
      <c r="AE43" s="139" t="s">
        <v>
60</v>
      </c>
      <c r="AF43" s="140" t="s">
        <v>
59</v>
      </c>
      <c r="AG43" s="138" t="s">
        <v>
59</v>
      </c>
      <c r="AH43" s="139" t="s">
        <v>
60</v>
      </c>
      <c r="AI43" s="133" t="s">
        <v>
59</v>
      </c>
      <c r="AJ43" s="133" t="s">
        <v>
59</v>
      </c>
      <c r="AK43" s="133" t="s">
        <v>
59</v>
      </c>
      <c r="AL43" s="139" t="s">
        <v>
60</v>
      </c>
      <c r="AM43" s="140" t="s">
        <v>
59</v>
      </c>
      <c r="AN43" s="138" t="s">
        <v>
59</v>
      </c>
      <c r="AO43" s="139" t="s">
        <v>
60</v>
      </c>
      <c r="AP43" s="133" t="s">
        <v>
59</v>
      </c>
      <c r="AQ43" s="133" t="s">
        <v>
59</v>
      </c>
      <c r="AR43" s="133" t="s">
        <v>
59</v>
      </c>
      <c r="AS43" s="139" t="s">
        <v>
60</v>
      </c>
      <c r="AT43" s="140" t="s">
        <v>
59</v>
      </c>
      <c r="AU43" s="132"/>
      <c r="AV43" s="133"/>
      <c r="AW43" s="134"/>
      <c r="AX43" s="135"/>
      <c r="AY43" s="135"/>
      <c r="AZ43" s="136"/>
      <c r="BA43" s="136"/>
      <c r="BB43" s="137"/>
      <c r="BC43" s="137"/>
      <c r="BD43" s="137"/>
      <c r="BE43" s="137"/>
      <c r="BF43" s="137"/>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20.25" hidden="false" customHeight="true" outlineLevel="0" collapsed="false">
      <c r="A44" s="0"/>
      <c r="B44" s="83"/>
      <c r="C44" s="142" t="s">
        <v>
70</v>
      </c>
      <c r="D44" s="142"/>
      <c r="E44" s="142"/>
      <c r="F44" s="111"/>
      <c r="G44" s="128"/>
      <c r="H44" s="129"/>
      <c r="I44" s="129"/>
      <c r="J44" s="129"/>
      <c r="K44" s="129"/>
      <c r="L44" s="130"/>
      <c r="M44" s="130"/>
      <c r="N44" s="130"/>
      <c r="O44" s="130"/>
      <c r="P44" s="112" t="s">
        <v>
62</v>
      </c>
      <c r="Q44" s="112"/>
      <c r="R44" s="112"/>
      <c r="S44" s="113" t="n">
        <f aca="false">
IF(S43="","",VLOOKUP(S43,'【記載例】シフト記号表（勤務時間帯）'!$C$5:$K$36,9,0))</f>
        <v>
8</v>
      </c>
      <c r="T44" s="114" t="str">
        <f aca="false">
IF(T43="","",VLOOKUP(T43,'【記載例】シフト記号表（勤務時間帯）'!$C$5:$K$36,9,0))</f>
        <v>
-</v>
      </c>
      <c r="U44" s="114" t="n">
        <f aca="false">
IF(U43="","",VLOOKUP(U43,'【記載例】シフト記号表（勤務時間帯）'!$C$5:$K$36,9,0))</f>
        <v>
8</v>
      </c>
      <c r="V44" s="114" t="n">
        <f aca="false">
IF(V43="","",VLOOKUP(V43,'【記載例】シフト記号表（勤務時間帯）'!$C$5:$K$36,9,0))</f>
        <v>
8</v>
      </c>
      <c r="W44" s="114" t="n">
        <f aca="false">
IF(W43="","",VLOOKUP(W43,'【記載例】シフト記号表（勤務時間帯）'!$C$5:$K$36,9,0))</f>
        <v>
8</v>
      </c>
      <c r="X44" s="114" t="str">
        <f aca="false">
IF(X43="","",VLOOKUP(X43,'【記載例】シフト記号表（勤務時間帯）'!$C$5:$K$36,9,0))</f>
        <v>
-</v>
      </c>
      <c r="Y44" s="115" t="n">
        <f aca="false">
IF(Y43="","",VLOOKUP(Y43,'【記載例】シフト記号表（勤務時間帯）'!$C$5:$K$36,9,0))</f>
        <v>
8</v>
      </c>
      <c r="Z44" s="113" t="n">
        <f aca="false">
IF(Z43="","",VLOOKUP(Z43,'【記載例】シフト記号表（勤務時間帯）'!$C$5:$K$36,9,0))</f>
        <v>
8</v>
      </c>
      <c r="AA44" s="114" t="str">
        <f aca="false">
IF(AA43="","",VLOOKUP(AA43,'【記載例】シフト記号表（勤務時間帯）'!$C$5:$K$36,9,0))</f>
        <v>
-</v>
      </c>
      <c r="AB44" s="114" t="n">
        <f aca="false">
IF(AB43="","",VLOOKUP(AB43,'【記載例】シフト記号表（勤務時間帯）'!$C$5:$K$36,9,0))</f>
        <v>
8</v>
      </c>
      <c r="AC44" s="114" t="n">
        <f aca="false">
IF(AC43="","",VLOOKUP(AC43,'【記載例】シフト記号表（勤務時間帯）'!$C$5:$K$36,9,0))</f>
        <v>
8</v>
      </c>
      <c r="AD44" s="114" t="n">
        <f aca="false">
IF(AD43="","",VLOOKUP(AD43,'【記載例】シフト記号表（勤務時間帯）'!$C$5:$K$36,9,0))</f>
        <v>
8</v>
      </c>
      <c r="AE44" s="114" t="str">
        <f aca="false">
IF(AE43="","",VLOOKUP(AE43,'【記載例】シフト記号表（勤務時間帯）'!$C$5:$K$36,9,0))</f>
        <v>
-</v>
      </c>
      <c r="AF44" s="115" t="n">
        <f aca="false">
IF(AF43="","",VLOOKUP(AF43,'【記載例】シフト記号表（勤務時間帯）'!$C$5:$K$36,9,0))</f>
        <v>
8</v>
      </c>
      <c r="AG44" s="113" t="n">
        <f aca="false">
IF(AG43="","",VLOOKUP(AG43,'【記載例】シフト記号表（勤務時間帯）'!$C$5:$K$36,9,0))</f>
        <v>
8</v>
      </c>
      <c r="AH44" s="114" t="str">
        <f aca="false">
IF(AH43="","",VLOOKUP(AH43,'【記載例】シフト記号表（勤務時間帯）'!$C$5:$K$36,9,0))</f>
        <v>
-</v>
      </c>
      <c r="AI44" s="114" t="n">
        <f aca="false">
IF(AI43="","",VLOOKUP(AI43,'【記載例】シフト記号表（勤務時間帯）'!$C$5:$K$36,9,0))</f>
        <v>
8</v>
      </c>
      <c r="AJ44" s="114" t="n">
        <f aca="false">
IF(AJ43="","",VLOOKUP(AJ43,'【記載例】シフト記号表（勤務時間帯）'!$C$5:$K$36,9,0))</f>
        <v>
8</v>
      </c>
      <c r="AK44" s="114" t="n">
        <f aca="false">
IF(AK43="","",VLOOKUP(AK43,'【記載例】シフト記号表（勤務時間帯）'!$C$5:$K$36,9,0))</f>
        <v>
8</v>
      </c>
      <c r="AL44" s="114" t="str">
        <f aca="false">
IF(AL43="","",VLOOKUP(AL43,'【記載例】シフト記号表（勤務時間帯）'!$C$5:$K$36,9,0))</f>
        <v>
-</v>
      </c>
      <c r="AM44" s="115" t="n">
        <f aca="false">
IF(AM43="","",VLOOKUP(AM43,'【記載例】シフト記号表（勤務時間帯）'!$C$5:$K$36,9,0))</f>
        <v>
8</v>
      </c>
      <c r="AN44" s="113" t="n">
        <f aca="false">
IF(AN43="","",VLOOKUP(AN43,'【記載例】シフト記号表（勤務時間帯）'!$C$5:$K$36,9,0))</f>
        <v>
8</v>
      </c>
      <c r="AO44" s="114" t="str">
        <f aca="false">
IF(AO43="","",VLOOKUP(AO43,'【記載例】シフト記号表（勤務時間帯）'!$C$5:$K$36,9,0))</f>
        <v>
-</v>
      </c>
      <c r="AP44" s="114" t="n">
        <f aca="false">
IF(AP43="","",VLOOKUP(AP43,'【記載例】シフト記号表（勤務時間帯）'!$C$5:$K$36,9,0))</f>
        <v>
8</v>
      </c>
      <c r="AQ44" s="114" t="n">
        <f aca="false">
IF(AQ43="","",VLOOKUP(AQ43,'【記載例】シフト記号表（勤務時間帯）'!$C$5:$K$36,9,0))</f>
        <v>
8</v>
      </c>
      <c r="AR44" s="114" t="n">
        <f aca="false">
IF(AR43="","",VLOOKUP(AR43,'【記載例】シフト記号表（勤務時間帯）'!$C$5:$K$36,9,0))</f>
        <v>
8</v>
      </c>
      <c r="AS44" s="114" t="str">
        <f aca="false">
IF(AS43="","",VLOOKUP(AS43,'【記載例】シフト記号表（勤務時間帯）'!$C$5:$K$36,9,0))</f>
        <v>
-</v>
      </c>
      <c r="AT44" s="115" t="n">
        <f aca="false">
IF(AT43="","",VLOOKUP(AT43,'【記載例】シフト記号表（勤務時間帯）'!$C$5:$K$36,9,0))</f>
        <v>
8</v>
      </c>
      <c r="AU44" s="113" t="str">
        <f aca="false">
IF(AU43="","",VLOOKUP(AU43,'【記載例】シフト記号表（勤務時間帯）'!$C$5:$K$36,9,0))</f>
        <v>
</v>
      </c>
      <c r="AV44" s="114" t="str">
        <f aca="false">
IF(AV43="","",VLOOKUP(AV43,'【記載例】シフト記号表（勤務時間帯）'!$C$5:$K$36,9,0))</f>
        <v>
</v>
      </c>
      <c r="AW44" s="115" t="str">
        <f aca="false">
IF(AW43="","",VLOOKUP(AW43,'【記載例】シフト記号表（勤務時間帯）'!$C$5:$K$36,9,0))</f>
        <v>
</v>
      </c>
      <c r="AX44" s="116" t="n">
        <f aca="false">
IF($BB$3="計画",SUM(S44:AT44),IF($BB$3="実績",SUM(S44:AW44),""))</f>
        <v>
160</v>
      </c>
      <c r="AY44" s="116"/>
      <c r="AZ44" s="117" t="n">
        <f aca="false">
IF($BB$3="計画",AX44/4,IF($BB$3="実績",))</f>
        <v>
40</v>
      </c>
      <c r="BA44" s="117"/>
      <c r="BB44" s="137"/>
      <c r="BC44" s="137"/>
      <c r="BD44" s="137"/>
      <c r="BE44" s="137"/>
      <c r="BF44" s="137"/>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0.25" hidden="false" customHeight="true" outlineLevel="0" collapsed="false">
      <c r="A45" s="0"/>
      <c r="B45" s="83"/>
      <c r="C45" s="118"/>
      <c r="D45" s="118"/>
      <c r="E45" s="118"/>
      <c r="F45" s="111" t="str">
        <f aca="false">
C44</f>
        <v>
介護職員</v>
      </c>
      <c r="G45" s="128"/>
      <c r="H45" s="129"/>
      <c r="I45" s="129"/>
      <c r="J45" s="129"/>
      <c r="K45" s="129"/>
      <c r="L45" s="130"/>
      <c r="M45" s="130"/>
      <c r="N45" s="130"/>
      <c r="O45" s="130"/>
      <c r="P45" s="120" t="s">
        <v>
63</v>
      </c>
      <c r="Q45" s="120"/>
      <c r="R45" s="120"/>
      <c r="S45" s="121" t="n">
        <f aca="false">
IF(S43="","",VLOOKUP(S43,'【記載例】シフト記号表（勤務時間帯）'!$C$5:$U$36,19,0))</f>
        <v>
7.00000000000001</v>
      </c>
      <c r="T45" s="122" t="str">
        <f aca="false">
IF(T43="","",VLOOKUP(T43,'【記載例】シフト記号表（勤務時間帯）'!$C$5:$U$36,19,0))</f>
        <v>
-</v>
      </c>
      <c r="U45" s="122" t="n">
        <f aca="false">
IF(U43="","",VLOOKUP(U43,'【記載例】シフト記号表（勤務時間帯）'!$C$5:$U$36,19,0))</f>
        <v>
7.00000000000001</v>
      </c>
      <c r="V45" s="122" t="n">
        <f aca="false">
IF(V43="","",VLOOKUP(V43,'【記載例】シフト記号表（勤務時間帯）'!$C$5:$U$36,19,0))</f>
        <v>
7.00000000000001</v>
      </c>
      <c r="W45" s="122" t="n">
        <f aca="false">
IF(W43="","",VLOOKUP(W43,'【記載例】シフト記号表（勤務時間帯）'!$C$5:$U$36,19,0))</f>
        <v>
7.00000000000001</v>
      </c>
      <c r="X45" s="122" t="str">
        <f aca="false">
IF(X43="","",VLOOKUP(X43,'【記載例】シフト記号表（勤務時間帯）'!$C$5:$U$36,19,0))</f>
        <v>
-</v>
      </c>
      <c r="Y45" s="123" t="n">
        <f aca="false">
IF(Y43="","",VLOOKUP(Y43,'【記載例】シフト記号表（勤務時間帯）'!$C$5:$U$36,19,0))</f>
        <v>
7.00000000000001</v>
      </c>
      <c r="Z45" s="121" t="n">
        <f aca="false">
IF(Z43="","",VLOOKUP(Z43,'【記載例】シフト記号表（勤務時間帯）'!$C$5:$U$36,19,0))</f>
        <v>
7.00000000000001</v>
      </c>
      <c r="AA45" s="122" t="str">
        <f aca="false">
IF(AA43="","",VLOOKUP(AA43,'【記載例】シフト記号表（勤務時間帯）'!$C$5:$U$36,19,0))</f>
        <v>
-</v>
      </c>
      <c r="AB45" s="122" t="n">
        <f aca="false">
IF(AB43="","",VLOOKUP(AB43,'【記載例】シフト記号表（勤務時間帯）'!$C$5:$U$36,19,0))</f>
        <v>
7.00000000000001</v>
      </c>
      <c r="AC45" s="122" t="n">
        <f aca="false">
IF(AC43="","",VLOOKUP(AC43,'【記載例】シフト記号表（勤務時間帯）'!$C$5:$U$36,19,0))</f>
        <v>
7.00000000000001</v>
      </c>
      <c r="AD45" s="122" t="n">
        <f aca="false">
IF(AD43="","",VLOOKUP(AD43,'【記載例】シフト記号表（勤務時間帯）'!$C$5:$U$36,19,0))</f>
        <v>
7.00000000000001</v>
      </c>
      <c r="AE45" s="122" t="str">
        <f aca="false">
IF(AE43="","",VLOOKUP(AE43,'【記載例】シフト記号表（勤務時間帯）'!$C$5:$U$36,19,0))</f>
        <v>
-</v>
      </c>
      <c r="AF45" s="123" t="n">
        <f aca="false">
IF(AF43="","",VLOOKUP(AF43,'【記載例】シフト記号表（勤務時間帯）'!$C$5:$U$36,19,0))</f>
        <v>
7.00000000000001</v>
      </c>
      <c r="AG45" s="121" t="n">
        <f aca="false">
IF(AG43="","",VLOOKUP(AG43,'【記載例】シフト記号表（勤務時間帯）'!$C$5:$U$36,19,0))</f>
        <v>
7.00000000000001</v>
      </c>
      <c r="AH45" s="122" t="str">
        <f aca="false">
IF(AH43="","",VLOOKUP(AH43,'【記載例】シフト記号表（勤務時間帯）'!$C$5:$U$36,19,0))</f>
        <v>
-</v>
      </c>
      <c r="AI45" s="122" t="n">
        <f aca="false">
IF(AI43="","",VLOOKUP(AI43,'【記載例】シフト記号表（勤務時間帯）'!$C$5:$U$36,19,0))</f>
        <v>
7.00000000000001</v>
      </c>
      <c r="AJ45" s="122" t="n">
        <f aca="false">
IF(AJ43="","",VLOOKUP(AJ43,'【記載例】シフト記号表（勤務時間帯）'!$C$5:$U$36,19,0))</f>
        <v>
7.00000000000001</v>
      </c>
      <c r="AK45" s="122" t="n">
        <f aca="false">
IF(AK43="","",VLOOKUP(AK43,'【記載例】シフト記号表（勤務時間帯）'!$C$5:$U$36,19,0))</f>
        <v>
7.00000000000001</v>
      </c>
      <c r="AL45" s="122" t="str">
        <f aca="false">
IF(AL43="","",VLOOKUP(AL43,'【記載例】シフト記号表（勤務時間帯）'!$C$5:$U$36,19,0))</f>
        <v>
-</v>
      </c>
      <c r="AM45" s="123" t="n">
        <f aca="false">
IF(AM43="","",VLOOKUP(AM43,'【記載例】シフト記号表（勤務時間帯）'!$C$5:$U$36,19,0))</f>
        <v>
7.00000000000001</v>
      </c>
      <c r="AN45" s="121" t="n">
        <f aca="false">
IF(AN43="","",VLOOKUP(AN43,'【記載例】シフト記号表（勤務時間帯）'!$C$5:$U$36,19,0))</f>
        <v>
7.00000000000001</v>
      </c>
      <c r="AO45" s="122" t="str">
        <f aca="false">
IF(AO43="","",VLOOKUP(AO43,'【記載例】シフト記号表（勤務時間帯）'!$C$5:$U$36,19,0))</f>
        <v>
-</v>
      </c>
      <c r="AP45" s="122" t="n">
        <f aca="false">
IF(AP43="","",VLOOKUP(AP43,'【記載例】シフト記号表（勤務時間帯）'!$C$5:$U$36,19,0))</f>
        <v>
7.00000000000001</v>
      </c>
      <c r="AQ45" s="122" t="n">
        <f aca="false">
IF(AQ43="","",VLOOKUP(AQ43,'【記載例】シフト記号表（勤務時間帯）'!$C$5:$U$36,19,0))</f>
        <v>
7.00000000000001</v>
      </c>
      <c r="AR45" s="122" t="n">
        <f aca="false">
IF(AR43="","",VLOOKUP(AR43,'【記載例】シフト記号表（勤務時間帯）'!$C$5:$U$36,19,0))</f>
        <v>
7.00000000000001</v>
      </c>
      <c r="AS45" s="122" t="str">
        <f aca="false">
IF(AS43="","",VLOOKUP(AS43,'【記載例】シフト記号表（勤務時間帯）'!$C$5:$U$36,19,0))</f>
        <v>
-</v>
      </c>
      <c r="AT45" s="123" t="n">
        <f aca="false">
IF(AT43="","",VLOOKUP(AT43,'【記載例】シフト記号表（勤務時間帯）'!$C$5:$U$36,19,0))</f>
        <v>
7.00000000000001</v>
      </c>
      <c r="AU45" s="121" t="str">
        <f aca="false">
IF(AU43="","",VLOOKUP(AU43,'【記載例】シフト記号表（勤務時間帯）'!$C$5:$U$36,19,0))</f>
        <v>
</v>
      </c>
      <c r="AV45" s="122" t="str">
        <f aca="false">
IF(AV43="","",VLOOKUP(AV43,'【記載例】シフト記号表（勤務時間帯）'!$C$5:$U$36,19,0))</f>
        <v>
</v>
      </c>
      <c r="AW45" s="123" t="str">
        <f aca="false">
IF(AW43="","",VLOOKUP(AW43,'【記載例】シフト記号表（勤務時間帯）'!$C$5:$U$36,19,0))</f>
        <v>
</v>
      </c>
      <c r="AX45" s="124" t="n">
        <f aca="false">
IF($BB$3="計画",SUM(S45:AT45),IF($BB$3="実績",SUM(S45:AW45),""))</f>
        <v>
140</v>
      </c>
      <c r="AY45" s="124"/>
      <c r="AZ45" s="125" t="n">
        <f aca="false">
IF($BB$3="計画",AX45/4,IF($BB$3="実績",))</f>
        <v>
35</v>
      </c>
      <c r="BA45" s="125"/>
      <c r="BB45" s="137"/>
      <c r="BC45" s="137"/>
      <c r="BD45" s="137"/>
      <c r="BE45" s="137"/>
      <c r="BF45" s="137"/>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20.25" hidden="false" customHeight="true" outlineLevel="0" collapsed="false">
      <c r="A46" s="0"/>
      <c r="B46" s="83" t="n">
        <f aca="false">
B43+1</f>
        <v>
9</v>
      </c>
      <c r="C46" s="126"/>
      <c r="D46" s="126"/>
      <c r="E46" s="126"/>
      <c r="F46" s="127"/>
      <c r="G46" s="128" t="s">
        <v>
55</v>
      </c>
      <c r="H46" s="129" t="s">
        <v>
80</v>
      </c>
      <c r="I46" s="129"/>
      <c r="J46" s="129"/>
      <c r="K46" s="129"/>
      <c r="L46" s="130" t="s">
        <v>
84</v>
      </c>
      <c r="M46" s="130"/>
      <c r="N46" s="130"/>
      <c r="O46" s="130"/>
      <c r="P46" s="131" t="s">
        <v>
58</v>
      </c>
      <c r="Q46" s="131"/>
      <c r="R46" s="131"/>
      <c r="S46" s="138" t="s">
        <v>
59</v>
      </c>
      <c r="T46" s="133" t="s">
        <v>
59</v>
      </c>
      <c r="U46" s="139" t="s">
        <v>
60</v>
      </c>
      <c r="V46" s="133" t="s">
        <v>
59</v>
      </c>
      <c r="W46" s="133" t="s">
        <v>
59</v>
      </c>
      <c r="X46" s="133" t="s">
        <v>
59</v>
      </c>
      <c r="Y46" s="134" t="s">
        <v>
60</v>
      </c>
      <c r="Z46" s="138" t="s">
        <v>
59</v>
      </c>
      <c r="AA46" s="133" t="s">
        <v>
59</v>
      </c>
      <c r="AB46" s="139" t="s">
        <v>
60</v>
      </c>
      <c r="AC46" s="133" t="s">
        <v>
59</v>
      </c>
      <c r="AD46" s="133" t="s">
        <v>
59</v>
      </c>
      <c r="AE46" s="133" t="s">
        <v>
59</v>
      </c>
      <c r="AF46" s="134" t="s">
        <v>
60</v>
      </c>
      <c r="AG46" s="138" t="s">
        <v>
59</v>
      </c>
      <c r="AH46" s="133" t="s">
        <v>
59</v>
      </c>
      <c r="AI46" s="139" t="s">
        <v>
60</v>
      </c>
      <c r="AJ46" s="133" t="s">
        <v>
59</v>
      </c>
      <c r="AK46" s="133" t="s">
        <v>
59</v>
      </c>
      <c r="AL46" s="133" t="s">
        <v>
59</v>
      </c>
      <c r="AM46" s="134" t="s">
        <v>
60</v>
      </c>
      <c r="AN46" s="138" t="s">
        <v>
59</v>
      </c>
      <c r="AO46" s="133" t="s">
        <v>
59</v>
      </c>
      <c r="AP46" s="133"/>
      <c r="AQ46" s="133" t="s">
        <v>
59</v>
      </c>
      <c r="AR46" s="133" t="s">
        <v>
59</v>
      </c>
      <c r="AS46" s="133" t="s">
        <v>
59</v>
      </c>
      <c r="AT46" s="134" t="s">
        <v>
60</v>
      </c>
      <c r="AU46" s="132"/>
      <c r="AV46" s="133"/>
      <c r="AW46" s="134"/>
      <c r="AX46" s="135"/>
      <c r="AY46" s="135"/>
      <c r="AZ46" s="136"/>
      <c r="BA46" s="136"/>
      <c r="BB46" s="137"/>
      <c r="BC46" s="137"/>
      <c r="BD46" s="137"/>
      <c r="BE46" s="137"/>
      <c r="BF46" s="137"/>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20.25" hidden="false" customHeight="true" outlineLevel="0" collapsed="false">
      <c r="A47" s="0"/>
      <c r="B47" s="83"/>
      <c r="C47" s="142" t="s">
        <v>
70</v>
      </c>
      <c r="D47" s="142"/>
      <c r="E47" s="142"/>
      <c r="F47" s="111"/>
      <c r="G47" s="128"/>
      <c r="H47" s="129"/>
      <c r="I47" s="129"/>
      <c r="J47" s="129"/>
      <c r="K47" s="129"/>
      <c r="L47" s="130"/>
      <c r="M47" s="130"/>
      <c r="N47" s="130"/>
      <c r="O47" s="130"/>
      <c r="P47" s="112" t="s">
        <v>
62</v>
      </c>
      <c r="Q47" s="112"/>
      <c r="R47" s="112"/>
      <c r="S47" s="113" t="n">
        <f aca="false">
IF(S46="","",VLOOKUP(S46,'【記載例】シフト記号表（勤務時間帯）'!$C$5:$K$36,9,0))</f>
        <v>
8</v>
      </c>
      <c r="T47" s="114" t="n">
        <f aca="false">
IF(T46="","",VLOOKUP(T46,'【記載例】シフト記号表（勤務時間帯）'!$C$5:$K$36,9,0))</f>
        <v>
8</v>
      </c>
      <c r="U47" s="114" t="str">
        <f aca="false">
IF(U46="","",VLOOKUP(U46,'【記載例】シフト記号表（勤務時間帯）'!$C$5:$K$36,9,0))</f>
        <v>
-</v>
      </c>
      <c r="V47" s="114" t="n">
        <f aca="false">
IF(V46="","",VLOOKUP(V46,'【記載例】シフト記号表（勤務時間帯）'!$C$5:$K$36,9,0))</f>
        <v>
8</v>
      </c>
      <c r="W47" s="114" t="n">
        <f aca="false">
IF(W46="","",VLOOKUP(W46,'【記載例】シフト記号表（勤務時間帯）'!$C$5:$K$36,9,0))</f>
        <v>
8</v>
      </c>
      <c r="X47" s="114" t="n">
        <f aca="false">
IF(X46="","",VLOOKUP(X46,'【記載例】シフト記号表（勤務時間帯）'!$C$5:$K$36,9,0))</f>
        <v>
8</v>
      </c>
      <c r="Y47" s="115" t="str">
        <f aca="false">
IF(Y46="","",VLOOKUP(Y46,'【記載例】シフト記号表（勤務時間帯）'!$C$5:$K$36,9,0))</f>
        <v>
-</v>
      </c>
      <c r="Z47" s="113" t="n">
        <f aca="false">
IF(Z46="","",VLOOKUP(Z46,'【記載例】シフト記号表（勤務時間帯）'!$C$5:$K$36,9,0))</f>
        <v>
8</v>
      </c>
      <c r="AA47" s="114" t="n">
        <f aca="false">
IF(AA46="","",VLOOKUP(AA46,'【記載例】シフト記号表（勤務時間帯）'!$C$5:$K$36,9,0))</f>
        <v>
8</v>
      </c>
      <c r="AB47" s="114" t="str">
        <f aca="false">
IF(AB46="","",VLOOKUP(AB46,'【記載例】シフト記号表（勤務時間帯）'!$C$5:$K$36,9,0))</f>
        <v>
-</v>
      </c>
      <c r="AC47" s="114" t="n">
        <f aca="false">
IF(AC46="","",VLOOKUP(AC46,'【記載例】シフト記号表（勤務時間帯）'!$C$5:$K$36,9,0))</f>
        <v>
8</v>
      </c>
      <c r="AD47" s="114" t="n">
        <f aca="false">
IF(AD46="","",VLOOKUP(AD46,'【記載例】シフト記号表（勤務時間帯）'!$C$5:$K$36,9,0))</f>
        <v>
8</v>
      </c>
      <c r="AE47" s="114" t="n">
        <f aca="false">
IF(AE46="","",VLOOKUP(AE46,'【記載例】シフト記号表（勤務時間帯）'!$C$5:$K$36,9,0))</f>
        <v>
8</v>
      </c>
      <c r="AF47" s="115" t="str">
        <f aca="false">
IF(AF46="","",VLOOKUP(AF46,'【記載例】シフト記号表（勤務時間帯）'!$C$5:$K$36,9,0))</f>
        <v>
-</v>
      </c>
      <c r="AG47" s="113" t="n">
        <f aca="false">
IF(AG46="","",VLOOKUP(AG46,'【記載例】シフト記号表（勤務時間帯）'!$C$5:$K$36,9,0))</f>
        <v>
8</v>
      </c>
      <c r="AH47" s="114" t="n">
        <f aca="false">
IF(AH46="","",VLOOKUP(AH46,'【記載例】シフト記号表（勤務時間帯）'!$C$5:$K$36,9,0))</f>
        <v>
8</v>
      </c>
      <c r="AI47" s="114" t="str">
        <f aca="false">
IF(AI46="","",VLOOKUP(AI46,'【記載例】シフト記号表（勤務時間帯）'!$C$5:$K$36,9,0))</f>
        <v>
-</v>
      </c>
      <c r="AJ47" s="114" t="n">
        <f aca="false">
IF(AJ46="","",VLOOKUP(AJ46,'【記載例】シフト記号表（勤務時間帯）'!$C$5:$K$36,9,0))</f>
        <v>
8</v>
      </c>
      <c r="AK47" s="114" t="n">
        <f aca="false">
IF(AK46="","",VLOOKUP(AK46,'【記載例】シフト記号表（勤務時間帯）'!$C$5:$K$36,9,0))</f>
        <v>
8</v>
      </c>
      <c r="AL47" s="114" t="n">
        <f aca="false">
IF(AL46="","",VLOOKUP(AL46,'【記載例】シフト記号表（勤務時間帯）'!$C$5:$K$36,9,0))</f>
        <v>
8</v>
      </c>
      <c r="AM47" s="115" t="str">
        <f aca="false">
IF(AM46="","",VLOOKUP(AM46,'【記載例】シフト記号表（勤務時間帯）'!$C$5:$K$36,9,0))</f>
        <v>
-</v>
      </c>
      <c r="AN47" s="113" t="n">
        <f aca="false">
IF(AN46="","",VLOOKUP(AN46,'【記載例】シフト記号表（勤務時間帯）'!$C$5:$K$36,9,0))</f>
        <v>
8</v>
      </c>
      <c r="AO47" s="114" t="n">
        <f aca="false">
IF(AO46="","",VLOOKUP(AO46,'【記載例】シフト記号表（勤務時間帯）'!$C$5:$K$36,9,0))</f>
        <v>
8</v>
      </c>
      <c r="AP47" s="114" t="str">
        <f aca="false">
IF(AP46="","",VLOOKUP(AP46,'【記載例】シフト記号表（勤務時間帯）'!$C$5:$K$36,9,0))</f>
        <v>
</v>
      </c>
      <c r="AQ47" s="114" t="n">
        <f aca="false">
IF(AQ46="","",VLOOKUP(AQ46,'【記載例】シフト記号表（勤務時間帯）'!$C$5:$K$36,9,0))</f>
        <v>
8</v>
      </c>
      <c r="AR47" s="114" t="n">
        <f aca="false">
IF(AR46="","",VLOOKUP(AR46,'【記載例】シフト記号表（勤務時間帯）'!$C$5:$K$36,9,0))</f>
        <v>
8</v>
      </c>
      <c r="AS47" s="114" t="n">
        <f aca="false">
IF(AS46="","",VLOOKUP(AS46,'【記載例】シフト記号表（勤務時間帯）'!$C$5:$K$36,9,0))</f>
        <v>
8</v>
      </c>
      <c r="AT47" s="115" t="str">
        <f aca="false">
IF(AT46="","",VLOOKUP(AT46,'【記載例】シフト記号表（勤務時間帯）'!$C$5:$K$36,9,0))</f>
        <v>
-</v>
      </c>
      <c r="AU47" s="113" t="str">
        <f aca="false">
IF(AU46="","",VLOOKUP(AU46,'【記載例】シフト記号表（勤務時間帯）'!$C$5:$K$36,9,0))</f>
        <v>
</v>
      </c>
      <c r="AV47" s="114" t="str">
        <f aca="false">
IF(AV46="","",VLOOKUP(AV46,'【記載例】シフト記号表（勤務時間帯）'!$C$5:$K$36,9,0))</f>
        <v>
</v>
      </c>
      <c r="AW47" s="115" t="str">
        <f aca="false">
IF(AW46="","",VLOOKUP(AW46,'【記載例】シフト記号表（勤務時間帯）'!$C$5:$K$36,9,0))</f>
        <v>
</v>
      </c>
      <c r="AX47" s="116" t="n">
        <f aca="false">
IF($BB$3="計画",SUM(S47:AT47),IF($BB$3="実績",SUM(S47:AW47),""))</f>
        <v>
160</v>
      </c>
      <c r="AY47" s="116"/>
      <c r="AZ47" s="117" t="n">
        <f aca="false">
IF($BB$3="計画",AX47/4,IF($BB$3="実績",))</f>
        <v>
40</v>
      </c>
      <c r="BA47" s="117"/>
      <c r="BB47" s="137"/>
      <c r="BC47" s="137"/>
      <c r="BD47" s="137"/>
      <c r="BE47" s="137"/>
      <c r="BF47" s="137"/>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20.25" hidden="false" customHeight="true" outlineLevel="0" collapsed="false">
      <c r="A48" s="0"/>
      <c r="B48" s="83"/>
      <c r="C48" s="118"/>
      <c r="D48" s="118"/>
      <c r="E48" s="118"/>
      <c r="F48" s="111" t="str">
        <f aca="false">
C47</f>
        <v>
介護職員</v>
      </c>
      <c r="G48" s="128"/>
      <c r="H48" s="129"/>
      <c r="I48" s="129"/>
      <c r="J48" s="129"/>
      <c r="K48" s="129"/>
      <c r="L48" s="130"/>
      <c r="M48" s="130"/>
      <c r="N48" s="130"/>
      <c r="O48" s="130"/>
      <c r="P48" s="120" t="s">
        <v>
63</v>
      </c>
      <c r="Q48" s="120"/>
      <c r="R48" s="120"/>
      <c r="S48" s="121" t="n">
        <f aca="false">
IF(S46="","",VLOOKUP(S46,'【記載例】シフト記号表（勤務時間帯）'!$C$5:$U$36,19,0))</f>
        <v>
7.00000000000001</v>
      </c>
      <c r="T48" s="122" t="n">
        <f aca="false">
IF(T46="","",VLOOKUP(T46,'【記載例】シフト記号表（勤務時間帯）'!$C$5:$U$36,19,0))</f>
        <v>
7.00000000000001</v>
      </c>
      <c r="U48" s="122" t="str">
        <f aca="false">
IF(U46="","",VLOOKUP(U46,'【記載例】シフト記号表（勤務時間帯）'!$C$5:$U$36,19,0))</f>
        <v>
-</v>
      </c>
      <c r="V48" s="122" t="n">
        <f aca="false">
IF(V46="","",VLOOKUP(V46,'【記載例】シフト記号表（勤務時間帯）'!$C$5:$U$36,19,0))</f>
        <v>
7.00000000000001</v>
      </c>
      <c r="W48" s="122" t="n">
        <f aca="false">
IF(W46="","",VLOOKUP(W46,'【記載例】シフト記号表（勤務時間帯）'!$C$5:$U$36,19,0))</f>
        <v>
7.00000000000001</v>
      </c>
      <c r="X48" s="122" t="n">
        <f aca="false">
IF(X46="","",VLOOKUP(X46,'【記載例】シフト記号表（勤務時間帯）'!$C$5:$U$36,19,0))</f>
        <v>
7.00000000000001</v>
      </c>
      <c r="Y48" s="123" t="str">
        <f aca="false">
IF(Y46="","",VLOOKUP(Y46,'【記載例】シフト記号表（勤務時間帯）'!$C$5:$U$36,19,0))</f>
        <v>
-</v>
      </c>
      <c r="Z48" s="121" t="n">
        <f aca="false">
IF(Z46="","",VLOOKUP(Z46,'【記載例】シフト記号表（勤務時間帯）'!$C$5:$U$36,19,0))</f>
        <v>
7.00000000000001</v>
      </c>
      <c r="AA48" s="122" t="n">
        <f aca="false">
IF(AA46="","",VLOOKUP(AA46,'【記載例】シフト記号表（勤務時間帯）'!$C$5:$U$36,19,0))</f>
        <v>
7.00000000000001</v>
      </c>
      <c r="AB48" s="122" t="str">
        <f aca="false">
IF(AB46="","",VLOOKUP(AB46,'【記載例】シフト記号表（勤務時間帯）'!$C$5:$U$36,19,0))</f>
        <v>
-</v>
      </c>
      <c r="AC48" s="122" t="n">
        <f aca="false">
IF(AC46="","",VLOOKUP(AC46,'【記載例】シフト記号表（勤務時間帯）'!$C$5:$U$36,19,0))</f>
        <v>
7.00000000000001</v>
      </c>
      <c r="AD48" s="122" t="n">
        <f aca="false">
IF(AD46="","",VLOOKUP(AD46,'【記載例】シフト記号表（勤務時間帯）'!$C$5:$U$36,19,0))</f>
        <v>
7.00000000000001</v>
      </c>
      <c r="AE48" s="122" t="n">
        <f aca="false">
IF(AE46="","",VLOOKUP(AE46,'【記載例】シフト記号表（勤務時間帯）'!$C$5:$U$36,19,0))</f>
        <v>
7.00000000000001</v>
      </c>
      <c r="AF48" s="123" t="str">
        <f aca="false">
IF(AF46="","",VLOOKUP(AF46,'【記載例】シフト記号表（勤務時間帯）'!$C$5:$U$36,19,0))</f>
        <v>
-</v>
      </c>
      <c r="AG48" s="121" t="n">
        <f aca="false">
IF(AG46="","",VLOOKUP(AG46,'【記載例】シフト記号表（勤務時間帯）'!$C$5:$U$36,19,0))</f>
        <v>
7.00000000000001</v>
      </c>
      <c r="AH48" s="122" t="n">
        <f aca="false">
IF(AH46="","",VLOOKUP(AH46,'【記載例】シフト記号表（勤務時間帯）'!$C$5:$U$36,19,0))</f>
        <v>
7.00000000000001</v>
      </c>
      <c r="AI48" s="122" t="str">
        <f aca="false">
IF(AI46="","",VLOOKUP(AI46,'【記載例】シフト記号表（勤務時間帯）'!$C$5:$U$36,19,0))</f>
        <v>
-</v>
      </c>
      <c r="AJ48" s="122" t="n">
        <f aca="false">
IF(AJ46="","",VLOOKUP(AJ46,'【記載例】シフト記号表（勤務時間帯）'!$C$5:$U$36,19,0))</f>
        <v>
7.00000000000001</v>
      </c>
      <c r="AK48" s="122" t="n">
        <f aca="false">
IF(AK46="","",VLOOKUP(AK46,'【記載例】シフト記号表（勤務時間帯）'!$C$5:$U$36,19,0))</f>
        <v>
7.00000000000001</v>
      </c>
      <c r="AL48" s="122" t="n">
        <f aca="false">
IF(AL46="","",VLOOKUP(AL46,'【記載例】シフト記号表（勤務時間帯）'!$C$5:$U$36,19,0))</f>
        <v>
7.00000000000001</v>
      </c>
      <c r="AM48" s="123" t="str">
        <f aca="false">
IF(AM46="","",VLOOKUP(AM46,'【記載例】シフト記号表（勤務時間帯）'!$C$5:$U$36,19,0))</f>
        <v>
-</v>
      </c>
      <c r="AN48" s="121" t="n">
        <f aca="false">
IF(AN46="","",VLOOKUP(AN46,'【記載例】シフト記号表（勤務時間帯）'!$C$5:$U$36,19,0))</f>
        <v>
7.00000000000001</v>
      </c>
      <c r="AO48" s="122" t="n">
        <f aca="false">
IF(AO46="","",VLOOKUP(AO46,'【記載例】シフト記号表（勤務時間帯）'!$C$5:$U$36,19,0))</f>
        <v>
7.00000000000001</v>
      </c>
      <c r="AP48" s="122" t="str">
        <f aca="false">
IF(AP46="","",VLOOKUP(AP46,'【記載例】シフト記号表（勤務時間帯）'!$C$5:$U$36,19,0))</f>
        <v>
</v>
      </c>
      <c r="AQ48" s="122" t="n">
        <f aca="false">
IF(AQ46="","",VLOOKUP(AQ46,'【記載例】シフト記号表（勤務時間帯）'!$C$5:$U$36,19,0))</f>
        <v>
7.00000000000001</v>
      </c>
      <c r="AR48" s="122" t="n">
        <f aca="false">
IF(AR46="","",VLOOKUP(AR46,'【記載例】シフト記号表（勤務時間帯）'!$C$5:$U$36,19,0))</f>
        <v>
7.00000000000001</v>
      </c>
      <c r="AS48" s="122" t="n">
        <f aca="false">
IF(AS46="","",VLOOKUP(AS46,'【記載例】シフト記号表（勤務時間帯）'!$C$5:$U$36,19,0))</f>
        <v>
7.00000000000001</v>
      </c>
      <c r="AT48" s="123" t="str">
        <f aca="false">
IF(AT46="","",VLOOKUP(AT46,'【記載例】シフト記号表（勤務時間帯）'!$C$5:$U$36,19,0))</f>
        <v>
-</v>
      </c>
      <c r="AU48" s="121" t="str">
        <f aca="false">
IF(AU46="","",VLOOKUP(AU46,'【記載例】シフト記号表（勤務時間帯）'!$C$5:$U$36,19,0))</f>
        <v>
</v>
      </c>
      <c r="AV48" s="122" t="str">
        <f aca="false">
IF(AV46="","",VLOOKUP(AV46,'【記載例】シフト記号表（勤務時間帯）'!$C$5:$U$36,19,0))</f>
        <v>
</v>
      </c>
      <c r="AW48" s="123" t="str">
        <f aca="false">
IF(AW46="","",VLOOKUP(AW46,'【記載例】シフト記号表（勤務時間帯）'!$C$5:$U$36,19,0))</f>
        <v>
</v>
      </c>
      <c r="AX48" s="124" t="n">
        <f aca="false">
IF($BB$3="計画",SUM(S48:AT48),IF($BB$3="実績",SUM(S48:AW48),""))</f>
        <v>
140</v>
      </c>
      <c r="AY48" s="124"/>
      <c r="AZ48" s="125" t="n">
        <f aca="false">
IF($BB$3="計画",AX48/4,IF($BB$3="実績",))</f>
        <v>
35</v>
      </c>
      <c r="BA48" s="125"/>
      <c r="BB48" s="137"/>
      <c r="BC48" s="137"/>
      <c r="BD48" s="137"/>
      <c r="BE48" s="137"/>
      <c r="BF48" s="137"/>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20.25" hidden="false" customHeight="true" outlineLevel="0" collapsed="false">
      <c r="A49" s="0"/>
      <c r="B49" s="83" t="n">
        <f aca="false">
B46+1</f>
        <v>
10</v>
      </c>
      <c r="C49" s="126"/>
      <c r="D49" s="126"/>
      <c r="E49" s="126"/>
      <c r="F49" s="127"/>
      <c r="G49" s="128" t="s">
        <v>
67</v>
      </c>
      <c r="H49" s="129" t="s">
        <v>
71</v>
      </c>
      <c r="I49" s="129"/>
      <c r="J49" s="129"/>
      <c r="K49" s="129"/>
      <c r="L49" s="130" t="s">
        <v>
72</v>
      </c>
      <c r="M49" s="130"/>
      <c r="N49" s="130"/>
      <c r="O49" s="130"/>
      <c r="P49" s="131" t="s">
        <v>
58</v>
      </c>
      <c r="Q49" s="131"/>
      <c r="R49" s="131"/>
      <c r="S49" s="138" t="s">
        <v>
85</v>
      </c>
      <c r="T49" s="139" t="s">
        <v>
60</v>
      </c>
      <c r="U49" s="133" t="s">
        <v>
85</v>
      </c>
      <c r="V49" s="133" t="s">
        <v>
85</v>
      </c>
      <c r="W49" s="139" t="s">
        <v>
60</v>
      </c>
      <c r="X49" s="133" t="s">
        <v>
85</v>
      </c>
      <c r="Y49" s="134"/>
      <c r="Z49" s="138" t="s">
        <v>
85</v>
      </c>
      <c r="AA49" s="139" t="s">
        <v>
60</v>
      </c>
      <c r="AB49" s="133" t="s">
        <v>
85</v>
      </c>
      <c r="AC49" s="133" t="s">
        <v>
85</v>
      </c>
      <c r="AD49" s="139" t="s">
        <v>
60</v>
      </c>
      <c r="AE49" s="133" t="s">
        <v>
85</v>
      </c>
      <c r="AF49" s="134"/>
      <c r="AG49" s="138" t="s">
        <v>
85</v>
      </c>
      <c r="AH49" s="139" t="s">
        <v>
60</v>
      </c>
      <c r="AI49" s="133" t="s">
        <v>
85</v>
      </c>
      <c r="AJ49" s="133" t="s">
        <v>
85</v>
      </c>
      <c r="AK49" s="139" t="s">
        <v>
60</v>
      </c>
      <c r="AL49" s="133" t="s">
        <v>
85</v>
      </c>
      <c r="AM49" s="134"/>
      <c r="AN49" s="138" t="s">
        <v>
85</v>
      </c>
      <c r="AO49" s="139" t="s">
        <v>
60</v>
      </c>
      <c r="AP49" s="133" t="s">
        <v>
85</v>
      </c>
      <c r="AQ49" s="133" t="s">
        <v>
85</v>
      </c>
      <c r="AR49" s="139" t="s">
        <v>
60</v>
      </c>
      <c r="AS49" s="133" t="s">
        <v>
85</v>
      </c>
      <c r="AT49" s="134"/>
      <c r="AU49" s="132"/>
      <c r="AV49" s="133"/>
      <c r="AW49" s="134"/>
      <c r="AX49" s="135"/>
      <c r="AY49" s="135"/>
      <c r="AZ49" s="136"/>
      <c r="BA49" s="136"/>
      <c r="BB49" s="141" t="s">
        <v>
86</v>
      </c>
      <c r="BC49" s="141"/>
      <c r="BD49" s="141"/>
      <c r="BE49" s="141"/>
      <c r="BF49" s="141"/>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20.25" hidden="false" customHeight="true" outlineLevel="0" collapsed="false">
      <c r="A50" s="0"/>
      <c r="B50" s="83"/>
      <c r="C50" s="142" t="s">
        <v>
79</v>
      </c>
      <c r="D50" s="142"/>
      <c r="E50" s="142"/>
      <c r="F50" s="111"/>
      <c r="G50" s="128"/>
      <c r="H50" s="129"/>
      <c r="I50" s="129"/>
      <c r="J50" s="129"/>
      <c r="K50" s="129"/>
      <c r="L50" s="130"/>
      <c r="M50" s="130"/>
      <c r="N50" s="130"/>
      <c r="O50" s="130"/>
      <c r="P50" s="112" t="s">
        <v>
62</v>
      </c>
      <c r="Q50" s="112"/>
      <c r="R50" s="112"/>
      <c r="S50" s="113" t="n">
        <f aca="false">
IF(S49="","",VLOOKUP(S49,'【記載例】シフト記号表（勤務時間帯）'!$C$5:$K$36,9,0))</f>
        <v>
4</v>
      </c>
      <c r="T50" s="114" t="str">
        <f aca="false">
IF(T49="","",VLOOKUP(T49,'【記載例】シフト記号表（勤務時間帯）'!$C$5:$K$36,9,0))</f>
        <v>
-</v>
      </c>
      <c r="U50" s="114" t="n">
        <f aca="false">
IF(U49="","",VLOOKUP(U49,'【記載例】シフト記号表（勤務時間帯）'!$C$5:$K$36,9,0))</f>
        <v>
4</v>
      </c>
      <c r="V50" s="114" t="n">
        <f aca="false">
IF(V49="","",VLOOKUP(V49,'【記載例】シフト記号表（勤務時間帯）'!$C$5:$K$36,9,0))</f>
        <v>
4</v>
      </c>
      <c r="W50" s="114" t="str">
        <f aca="false">
IF(W49="","",VLOOKUP(W49,'【記載例】シフト記号表（勤務時間帯）'!$C$5:$K$36,9,0))</f>
        <v>
-</v>
      </c>
      <c r="X50" s="114" t="n">
        <f aca="false">
IF(X49="","",VLOOKUP(X49,'【記載例】シフト記号表（勤務時間帯）'!$C$5:$K$36,9,0))</f>
        <v>
4</v>
      </c>
      <c r="Y50" s="115" t="str">
        <f aca="false">
IF(Y49="","",VLOOKUP(Y49,'【記載例】シフト記号表（勤務時間帯）'!$C$5:$K$36,9,0))</f>
        <v>
</v>
      </c>
      <c r="Z50" s="113" t="n">
        <f aca="false">
IF(Z49="","",VLOOKUP(Z49,'【記載例】シフト記号表（勤務時間帯）'!$C$5:$K$36,9,0))</f>
        <v>
4</v>
      </c>
      <c r="AA50" s="114" t="str">
        <f aca="false">
IF(AA49="","",VLOOKUP(AA49,'【記載例】シフト記号表（勤務時間帯）'!$C$5:$K$36,9,0))</f>
        <v>
-</v>
      </c>
      <c r="AB50" s="114" t="n">
        <f aca="false">
IF(AB49="","",VLOOKUP(AB49,'【記載例】シフト記号表（勤務時間帯）'!$C$5:$K$36,9,0))</f>
        <v>
4</v>
      </c>
      <c r="AC50" s="114" t="n">
        <f aca="false">
IF(AC49="","",VLOOKUP(AC49,'【記載例】シフト記号表（勤務時間帯）'!$C$5:$K$36,9,0))</f>
        <v>
4</v>
      </c>
      <c r="AD50" s="114" t="str">
        <f aca="false">
IF(AD49="","",VLOOKUP(AD49,'【記載例】シフト記号表（勤務時間帯）'!$C$5:$K$36,9,0))</f>
        <v>
-</v>
      </c>
      <c r="AE50" s="114" t="n">
        <f aca="false">
IF(AE49="","",VLOOKUP(AE49,'【記載例】シフト記号表（勤務時間帯）'!$C$5:$K$36,9,0))</f>
        <v>
4</v>
      </c>
      <c r="AF50" s="115" t="str">
        <f aca="false">
IF(AF49="","",VLOOKUP(AF49,'【記載例】シフト記号表（勤務時間帯）'!$C$5:$K$36,9,0))</f>
        <v>
</v>
      </c>
      <c r="AG50" s="113" t="n">
        <f aca="false">
IF(AG49="","",VLOOKUP(AG49,'【記載例】シフト記号表（勤務時間帯）'!$C$5:$K$36,9,0))</f>
        <v>
4</v>
      </c>
      <c r="AH50" s="114" t="str">
        <f aca="false">
IF(AH49="","",VLOOKUP(AH49,'【記載例】シフト記号表（勤務時間帯）'!$C$5:$K$36,9,0))</f>
        <v>
-</v>
      </c>
      <c r="AI50" s="114" t="n">
        <f aca="false">
IF(AI49="","",VLOOKUP(AI49,'【記載例】シフト記号表（勤務時間帯）'!$C$5:$K$36,9,0))</f>
        <v>
4</v>
      </c>
      <c r="AJ50" s="114" t="n">
        <f aca="false">
IF(AJ49="","",VLOOKUP(AJ49,'【記載例】シフト記号表（勤務時間帯）'!$C$5:$K$36,9,0))</f>
        <v>
4</v>
      </c>
      <c r="AK50" s="114" t="str">
        <f aca="false">
IF(AK49="","",VLOOKUP(AK49,'【記載例】シフト記号表（勤務時間帯）'!$C$5:$K$36,9,0))</f>
        <v>
-</v>
      </c>
      <c r="AL50" s="114" t="n">
        <f aca="false">
IF(AL49="","",VLOOKUP(AL49,'【記載例】シフト記号表（勤務時間帯）'!$C$5:$K$36,9,0))</f>
        <v>
4</v>
      </c>
      <c r="AM50" s="115" t="str">
        <f aca="false">
IF(AM49="","",VLOOKUP(AM49,'【記載例】シフト記号表（勤務時間帯）'!$C$5:$K$36,9,0))</f>
        <v>
</v>
      </c>
      <c r="AN50" s="113" t="n">
        <f aca="false">
IF(AN49="","",VLOOKUP(AN49,'【記載例】シフト記号表（勤務時間帯）'!$C$5:$K$36,9,0))</f>
        <v>
4</v>
      </c>
      <c r="AO50" s="114" t="str">
        <f aca="false">
IF(AO49="","",VLOOKUP(AO49,'【記載例】シフト記号表（勤務時間帯）'!$C$5:$K$36,9,0))</f>
        <v>
-</v>
      </c>
      <c r="AP50" s="114" t="n">
        <f aca="false">
IF(AP49="","",VLOOKUP(AP49,'【記載例】シフト記号表（勤務時間帯）'!$C$5:$K$36,9,0))</f>
        <v>
4</v>
      </c>
      <c r="AQ50" s="114" t="n">
        <f aca="false">
IF(AQ49="","",VLOOKUP(AQ49,'【記載例】シフト記号表（勤務時間帯）'!$C$5:$K$36,9,0))</f>
        <v>
4</v>
      </c>
      <c r="AR50" s="114" t="str">
        <f aca="false">
IF(AR49="","",VLOOKUP(AR49,'【記載例】シフト記号表（勤務時間帯）'!$C$5:$K$36,9,0))</f>
        <v>
-</v>
      </c>
      <c r="AS50" s="114" t="n">
        <f aca="false">
IF(AS49="","",VLOOKUP(AS49,'【記載例】シフト記号表（勤務時間帯）'!$C$5:$K$36,9,0))</f>
        <v>
4</v>
      </c>
      <c r="AT50" s="115" t="str">
        <f aca="false">
IF(AT49="","",VLOOKUP(AT49,'【記載例】シフト記号表（勤務時間帯）'!$C$5:$K$36,9,0))</f>
        <v>
</v>
      </c>
      <c r="AU50" s="113" t="str">
        <f aca="false">
IF(AU49="","",VLOOKUP(AU49,'【記載例】シフト記号表（勤務時間帯）'!$C$5:$K$36,9,0))</f>
        <v>
</v>
      </c>
      <c r="AV50" s="114" t="str">
        <f aca="false">
IF(AV49="","",VLOOKUP(AV49,'【記載例】シフト記号表（勤務時間帯）'!$C$5:$K$36,9,0))</f>
        <v>
</v>
      </c>
      <c r="AW50" s="115" t="str">
        <f aca="false">
IF(AW49="","",VLOOKUP(AW49,'【記載例】シフト記号表（勤務時間帯）'!$C$5:$K$36,9,0))</f>
        <v>
</v>
      </c>
      <c r="AX50" s="116" t="n">
        <f aca="false">
IF($BB$3="計画",SUM(S50:AT50),IF($BB$3="実績",SUM(S50:AW50),""))</f>
        <v>
64</v>
      </c>
      <c r="AY50" s="116"/>
      <c r="AZ50" s="117" t="n">
        <f aca="false">
IF($BB$3="計画",AX50/4,IF($BB$3="実績",))</f>
        <v>
16</v>
      </c>
      <c r="BA50" s="117"/>
      <c r="BB50" s="141"/>
      <c r="BC50" s="141"/>
      <c r="BD50" s="141"/>
      <c r="BE50" s="141"/>
      <c r="BF50" s="141"/>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20.25" hidden="false" customHeight="true" outlineLevel="0" collapsed="false">
      <c r="A51" s="0"/>
      <c r="B51" s="83"/>
      <c r="C51" s="118"/>
      <c r="D51" s="118"/>
      <c r="E51" s="118"/>
      <c r="F51" s="111" t="str">
        <f aca="false">
C50</f>
        <v>
機能訓練指導員</v>
      </c>
      <c r="G51" s="128"/>
      <c r="H51" s="129"/>
      <c r="I51" s="129"/>
      <c r="J51" s="129"/>
      <c r="K51" s="129"/>
      <c r="L51" s="130"/>
      <c r="M51" s="130"/>
      <c r="N51" s="130"/>
      <c r="O51" s="130"/>
      <c r="P51" s="120" t="s">
        <v>
63</v>
      </c>
      <c r="Q51" s="120"/>
      <c r="R51" s="120"/>
      <c r="S51" s="121" t="n">
        <f aca="false">
IF(S49="","",VLOOKUP(S49,'【記載例】シフト記号表（勤務時間帯）'!$C$5:$U$36,19,0))</f>
        <v>
3</v>
      </c>
      <c r="T51" s="122" t="str">
        <f aca="false">
IF(T49="","",VLOOKUP(T49,'【記載例】シフト記号表（勤務時間帯）'!$C$5:$U$36,19,0))</f>
        <v>
-</v>
      </c>
      <c r="U51" s="122" t="n">
        <f aca="false">
IF(U49="","",VLOOKUP(U49,'【記載例】シフト記号表（勤務時間帯）'!$C$5:$U$36,19,0))</f>
        <v>
3</v>
      </c>
      <c r="V51" s="122" t="n">
        <f aca="false">
IF(V49="","",VLOOKUP(V49,'【記載例】シフト記号表（勤務時間帯）'!$C$5:$U$36,19,0))</f>
        <v>
3</v>
      </c>
      <c r="W51" s="122" t="str">
        <f aca="false">
IF(W49="","",VLOOKUP(W49,'【記載例】シフト記号表（勤務時間帯）'!$C$5:$U$36,19,0))</f>
        <v>
-</v>
      </c>
      <c r="X51" s="122" t="n">
        <f aca="false">
IF(X49="","",VLOOKUP(X49,'【記載例】シフト記号表（勤務時間帯）'!$C$5:$U$36,19,0))</f>
        <v>
3</v>
      </c>
      <c r="Y51" s="123" t="str">
        <f aca="false">
IF(Y49="","",VLOOKUP(Y49,'【記載例】シフト記号表（勤務時間帯）'!$C$5:$U$36,19,0))</f>
        <v>
</v>
      </c>
      <c r="Z51" s="121" t="n">
        <f aca="false">
IF(Z49="","",VLOOKUP(Z49,'【記載例】シフト記号表（勤務時間帯）'!$C$5:$U$36,19,0))</f>
        <v>
3</v>
      </c>
      <c r="AA51" s="122" t="str">
        <f aca="false">
IF(AA49="","",VLOOKUP(AA49,'【記載例】シフト記号表（勤務時間帯）'!$C$5:$U$36,19,0))</f>
        <v>
-</v>
      </c>
      <c r="AB51" s="122" t="n">
        <f aca="false">
IF(AB49="","",VLOOKUP(AB49,'【記載例】シフト記号表（勤務時間帯）'!$C$5:$U$36,19,0))</f>
        <v>
3</v>
      </c>
      <c r="AC51" s="122" t="n">
        <f aca="false">
IF(AC49="","",VLOOKUP(AC49,'【記載例】シフト記号表（勤務時間帯）'!$C$5:$U$36,19,0))</f>
        <v>
3</v>
      </c>
      <c r="AD51" s="122" t="str">
        <f aca="false">
IF(AD49="","",VLOOKUP(AD49,'【記載例】シフト記号表（勤務時間帯）'!$C$5:$U$36,19,0))</f>
        <v>
-</v>
      </c>
      <c r="AE51" s="122" t="n">
        <f aca="false">
IF(AE49="","",VLOOKUP(AE49,'【記載例】シフト記号表（勤務時間帯）'!$C$5:$U$36,19,0))</f>
        <v>
3</v>
      </c>
      <c r="AF51" s="123" t="str">
        <f aca="false">
IF(AF49="","",VLOOKUP(AF49,'【記載例】シフト記号表（勤務時間帯）'!$C$5:$U$36,19,0))</f>
        <v>
</v>
      </c>
      <c r="AG51" s="121" t="n">
        <f aca="false">
IF(AG49="","",VLOOKUP(AG49,'【記載例】シフト記号表（勤務時間帯）'!$C$5:$U$36,19,0))</f>
        <v>
3</v>
      </c>
      <c r="AH51" s="122" t="str">
        <f aca="false">
IF(AH49="","",VLOOKUP(AH49,'【記載例】シフト記号表（勤務時間帯）'!$C$5:$U$36,19,0))</f>
        <v>
-</v>
      </c>
      <c r="AI51" s="122" t="n">
        <f aca="false">
IF(AI49="","",VLOOKUP(AI49,'【記載例】シフト記号表（勤務時間帯）'!$C$5:$U$36,19,0))</f>
        <v>
3</v>
      </c>
      <c r="AJ51" s="122" t="n">
        <f aca="false">
IF(AJ49="","",VLOOKUP(AJ49,'【記載例】シフト記号表（勤務時間帯）'!$C$5:$U$36,19,0))</f>
        <v>
3</v>
      </c>
      <c r="AK51" s="122" t="str">
        <f aca="false">
IF(AK49="","",VLOOKUP(AK49,'【記載例】シフト記号表（勤務時間帯）'!$C$5:$U$36,19,0))</f>
        <v>
-</v>
      </c>
      <c r="AL51" s="122" t="n">
        <f aca="false">
IF(AL49="","",VLOOKUP(AL49,'【記載例】シフト記号表（勤務時間帯）'!$C$5:$U$36,19,0))</f>
        <v>
3</v>
      </c>
      <c r="AM51" s="123" t="str">
        <f aca="false">
IF(AM49="","",VLOOKUP(AM49,'【記載例】シフト記号表（勤務時間帯）'!$C$5:$U$36,19,0))</f>
        <v>
</v>
      </c>
      <c r="AN51" s="121" t="n">
        <f aca="false">
IF(AN49="","",VLOOKUP(AN49,'【記載例】シフト記号表（勤務時間帯）'!$C$5:$U$36,19,0))</f>
        <v>
3</v>
      </c>
      <c r="AO51" s="122" t="str">
        <f aca="false">
IF(AO49="","",VLOOKUP(AO49,'【記載例】シフト記号表（勤務時間帯）'!$C$5:$U$36,19,0))</f>
        <v>
-</v>
      </c>
      <c r="AP51" s="122" t="n">
        <f aca="false">
IF(AP49="","",VLOOKUP(AP49,'【記載例】シフト記号表（勤務時間帯）'!$C$5:$U$36,19,0))</f>
        <v>
3</v>
      </c>
      <c r="AQ51" s="122" t="n">
        <f aca="false">
IF(AQ49="","",VLOOKUP(AQ49,'【記載例】シフト記号表（勤務時間帯）'!$C$5:$U$36,19,0))</f>
        <v>
3</v>
      </c>
      <c r="AR51" s="122" t="str">
        <f aca="false">
IF(AR49="","",VLOOKUP(AR49,'【記載例】シフト記号表（勤務時間帯）'!$C$5:$U$36,19,0))</f>
        <v>
-</v>
      </c>
      <c r="AS51" s="122" t="n">
        <f aca="false">
IF(AS49="","",VLOOKUP(AS49,'【記載例】シフト記号表（勤務時間帯）'!$C$5:$U$36,19,0))</f>
        <v>
3</v>
      </c>
      <c r="AT51" s="123" t="str">
        <f aca="false">
IF(AT49="","",VLOOKUP(AT49,'【記載例】シフト記号表（勤務時間帯）'!$C$5:$U$36,19,0))</f>
        <v>
</v>
      </c>
      <c r="AU51" s="121" t="str">
        <f aca="false">
IF(AU49="","",VLOOKUP(AU49,'【記載例】シフト記号表（勤務時間帯）'!$C$5:$U$36,19,0))</f>
        <v>
</v>
      </c>
      <c r="AV51" s="122" t="str">
        <f aca="false">
IF(AV49="","",VLOOKUP(AV49,'【記載例】シフト記号表（勤務時間帯）'!$C$5:$U$36,19,0))</f>
        <v>
</v>
      </c>
      <c r="AW51" s="123" t="str">
        <f aca="false">
IF(AW49="","",VLOOKUP(AW49,'【記載例】シフト記号表（勤務時間帯）'!$C$5:$U$36,19,0))</f>
        <v>
</v>
      </c>
      <c r="AX51" s="124" t="n">
        <f aca="false">
IF($BB$3="計画",SUM(S51:AT51),IF($BB$3="実績",SUM(S51:AW51),""))</f>
        <v>
48</v>
      </c>
      <c r="AY51" s="124"/>
      <c r="AZ51" s="125" t="n">
        <f aca="false">
IF($BB$3="計画",AX51/4,IF($BB$3="実績",))</f>
        <v>
12</v>
      </c>
      <c r="BA51" s="125"/>
      <c r="BB51" s="141"/>
      <c r="BC51" s="141"/>
      <c r="BD51" s="141"/>
      <c r="BE51" s="141"/>
      <c r="BF51" s="141"/>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20.25" hidden="false" customHeight="true" outlineLevel="0" collapsed="false">
      <c r="A52" s="0"/>
      <c r="B52" s="83" t="n">
        <f aca="false">
B49+1</f>
        <v>
11</v>
      </c>
      <c r="C52" s="126"/>
      <c r="D52" s="126"/>
      <c r="E52" s="126"/>
      <c r="F52" s="127"/>
      <c r="G52" s="128" t="s">
        <v>
76</v>
      </c>
      <c r="H52" s="129" t="s">
        <v>
71</v>
      </c>
      <c r="I52" s="129"/>
      <c r="J52" s="129"/>
      <c r="K52" s="129"/>
      <c r="L52" s="130" t="s">
        <v>
78</v>
      </c>
      <c r="M52" s="130"/>
      <c r="N52" s="130"/>
      <c r="O52" s="130"/>
      <c r="P52" s="131" t="s">
        <v>
58</v>
      </c>
      <c r="Q52" s="131"/>
      <c r="R52" s="131"/>
      <c r="S52" s="132" t="s">
        <v>
60</v>
      </c>
      <c r="T52" s="133" t="s">
        <v>
85</v>
      </c>
      <c r="U52" s="139" t="s">
        <v>
60</v>
      </c>
      <c r="V52" s="139" t="s">
        <v>
60</v>
      </c>
      <c r="W52" s="133" t="s">
        <v>
85</v>
      </c>
      <c r="X52" s="139" t="s">
        <v>
60</v>
      </c>
      <c r="Y52" s="140" t="s">
        <v>
85</v>
      </c>
      <c r="Z52" s="132" t="s">
        <v>
60</v>
      </c>
      <c r="AA52" s="133" t="s">
        <v>
85</v>
      </c>
      <c r="AB52" s="139" t="s">
        <v>
60</v>
      </c>
      <c r="AC52" s="139" t="s">
        <v>
60</v>
      </c>
      <c r="AD52" s="133" t="s">
        <v>
85</v>
      </c>
      <c r="AE52" s="139" t="s">
        <v>
60</v>
      </c>
      <c r="AF52" s="140" t="s">
        <v>
85</v>
      </c>
      <c r="AG52" s="132" t="s">
        <v>
60</v>
      </c>
      <c r="AH52" s="133" t="s">
        <v>
85</v>
      </c>
      <c r="AI52" s="139" t="s">
        <v>
60</v>
      </c>
      <c r="AJ52" s="139" t="s">
        <v>
60</v>
      </c>
      <c r="AK52" s="133" t="s">
        <v>
85</v>
      </c>
      <c r="AL52" s="139" t="s">
        <v>
60</v>
      </c>
      <c r="AM52" s="140" t="s">
        <v>
85</v>
      </c>
      <c r="AN52" s="132" t="s">
        <v>
60</v>
      </c>
      <c r="AO52" s="133" t="s">
        <v>
85</v>
      </c>
      <c r="AP52" s="139" t="s">
        <v>
60</v>
      </c>
      <c r="AQ52" s="139" t="s">
        <v>
60</v>
      </c>
      <c r="AR52" s="133" t="s">
        <v>
85</v>
      </c>
      <c r="AS52" s="139" t="s">
        <v>
60</v>
      </c>
      <c r="AT52" s="140" t="s">
        <v>
85</v>
      </c>
      <c r="AU52" s="132"/>
      <c r="AV52" s="133"/>
      <c r="AW52" s="134"/>
      <c r="AX52" s="135"/>
      <c r="AY52" s="135"/>
      <c r="AZ52" s="136"/>
      <c r="BA52" s="136"/>
      <c r="BB52" s="141" t="s">
        <v>
75</v>
      </c>
      <c r="BC52" s="141"/>
      <c r="BD52" s="141"/>
      <c r="BE52" s="141"/>
      <c r="BF52" s="141"/>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20.25" hidden="false" customHeight="true" outlineLevel="0" collapsed="false">
      <c r="A53" s="0"/>
      <c r="B53" s="83"/>
      <c r="C53" s="142" t="s">
        <v>
79</v>
      </c>
      <c r="D53" s="142"/>
      <c r="E53" s="142"/>
      <c r="F53" s="111"/>
      <c r="G53" s="128"/>
      <c r="H53" s="129"/>
      <c r="I53" s="129"/>
      <c r="J53" s="129"/>
      <c r="K53" s="129"/>
      <c r="L53" s="130"/>
      <c r="M53" s="130"/>
      <c r="N53" s="130"/>
      <c r="O53" s="130"/>
      <c r="P53" s="112" t="s">
        <v>
62</v>
      </c>
      <c r="Q53" s="112"/>
      <c r="R53" s="112"/>
      <c r="S53" s="113" t="str">
        <f aca="false">
IF(S52="","",VLOOKUP(S52,'【記載例】シフト記号表（勤務時間帯）'!$C$5:$K$36,9,0))</f>
        <v>
-</v>
      </c>
      <c r="T53" s="114" t="n">
        <f aca="false">
IF(T52="","",VLOOKUP(T52,'【記載例】シフト記号表（勤務時間帯）'!$C$5:$K$36,9,0))</f>
        <v>
4</v>
      </c>
      <c r="U53" s="114" t="str">
        <f aca="false">
IF(U52="","",VLOOKUP(U52,'【記載例】シフト記号表（勤務時間帯）'!$C$5:$K$36,9,0))</f>
        <v>
-</v>
      </c>
      <c r="V53" s="114" t="str">
        <f aca="false">
IF(V52="","",VLOOKUP(V52,'【記載例】シフト記号表（勤務時間帯）'!$C$5:$K$36,9,0))</f>
        <v>
-</v>
      </c>
      <c r="W53" s="114" t="n">
        <f aca="false">
IF(W52="","",VLOOKUP(W52,'【記載例】シフト記号表（勤務時間帯）'!$C$5:$K$36,9,0))</f>
        <v>
4</v>
      </c>
      <c r="X53" s="114" t="str">
        <f aca="false">
IF(X52="","",VLOOKUP(X52,'【記載例】シフト記号表（勤務時間帯）'!$C$5:$K$36,9,0))</f>
        <v>
-</v>
      </c>
      <c r="Y53" s="115" t="n">
        <f aca="false">
IF(Y52="","",VLOOKUP(Y52,'【記載例】シフト記号表（勤務時間帯）'!$C$5:$K$36,9,0))</f>
        <v>
4</v>
      </c>
      <c r="Z53" s="113" t="str">
        <f aca="false">
IF(Z52="","",VLOOKUP(Z52,'【記載例】シフト記号表（勤務時間帯）'!$C$5:$K$36,9,0))</f>
        <v>
-</v>
      </c>
      <c r="AA53" s="114" t="n">
        <f aca="false">
IF(AA52="","",VLOOKUP(AA52,'【記載例】シフト記号表（勤務時間帯）'!$C$5:$K$36,9,0))</f>
        <v>
4</v>
      </c>
      <c r="AB53" s="114" t="str">
        <f aca="false">
IF(AB52="","",VLOOKUP(AB52,'【記載例】シフト記号表（勤務時間帯）'!$C$5:$K$36,9,0))</f>
        <v>
-</v>
      </c>
      <c r="AC53" s="114" t="str">
        <f aca="false">
IF(AC52="","",VLOOKUP(AC52,'【記載例】シフト記号表（勤務時間帯）'!$C$5:$K$36,9,0))</f>
        <v>
-</v>
      </c>
      <c r="AD53" s="114" t="n">
        <f aca="false">
IF(AD52="","",VLOOKUP(AD52,'【記載例】シフト記号表（勤務時間帯）'!$C$5:$K$36,9,0))</f>
        <v>
4</v>
      </c>
      <c r="AE53" s="114" t="str">
        <f aca="false">
IF(AE52="","",VLOOKUP(AE52,'【記載例】シフト記号表（勤務時間帯）'!$C$5:$K$36,9,0))</f>
        <v>
-</v>
      </c>
      <c r="AF53" s="115" t="n">
        <f aca="false">
IF(AF52="","",VLOOKUP(AF52,'【記載例】シフト記号表（勤務時間帯）'!$C$5:$K$36,9,0))</f>
        <v>
4</v>
      </c>
      <c r="AG53" s="113" t="str">
        <f aca="false">
IF(AG52="","",VLOOKUP(AG52,'【記載例】シフト記号表（勤務時間帯）'!$C$5:$K$36,9,0))</f>
        <v>
-</v>
      </c>
      <c r="AH53" s="114" t="n">
        <f aca="false">
IF(AH52="","",VLOOKUP(AH52,'【記載例】シフト記号表（勤務時間帯）'!$C$5:$K$36,9,0))</f>
        <v>
4</v>
      </c>
      <c r="AI53" s="114" t="str">
        <f aca="false">
IF(AI52="","",VLOOKUP(AI52,'【記載例】シフト記号表（勤務時間帯）'!$C$5:$K$36,9,0))</f>
        <v>
-</v>
      </c>
      <c r="AJ53" s="114" t="str">
        <f aca="false">
IF(AJ52="","",VLOOKUP(AJ52,'【記載例】シフト記号表（勤務時間帯）'!$C$5:$K$36,9,0))</f>
        <v>
-</v>
      </c>
      <c r="AK53" s="114" t="n">
        <f aca="false">
IF(AK52="","",VLOOKUP(AK52,'【記載例】シフト記号表（勤務時間帯）'!$C$5:$K$36,9,0))</f>
        <v>
4</v>
      </c>
      <c r="AL53" s="114" t="str">
        <f aca="false">
IF(AL52="","",VLOOKUP(AL52,'【記載例】シフト記号表（勤務時間帯）'!$C$5:$K$36,9,0))</f>
        <v>
-</v>
      </c>
      <c r="AM53" s="115" t="n">
        <f aca="false">
IF(AM52="","",VLOOKUP(AM52,'【記載例】シフト記号表（勤務時間帯）'!$C$5:$K$36,9,0))</f>
        <v>
4</v>
      </c>
      <c r="AN53" s="113" t="str">
        <f aca="false">
IF(AN52="","",VLOOKUP(AN52,'【記載例】シフト記号表（勤務時間帯）'!$C$5:$K$36,9,0))</f>
        <v>
-</v>
      </c>
      <c r="AO53" s="114" t="n">
        <f aca="false">
IF(AO52="","",VLOOKUP(AO52,'【記載例】シフト記号表（勤務時間帯）'!$C$5:$K$36,9,0))</f>
        <v>
4</v>
      </c>
      <c r="AP53" s="114" t="str">
        <f aca="false">
IF(AP52="","",VLOOKUP(AP52,'【記載例】シフト記号表（勤務時間帯）'!$C$5:$K$36,9,0))</f>
        <v>
-</v>
      </c>
      <c r="AQ53" s="114" t="str">
        <f aca="false">
IF(AQ52="","",VLOOKUP(AQ52,'【記載例】シフト記号表（勤務時間帯）'!$C$5:$K$36,9,0))</f>
        <v>
-</v>
      </c>
      <c r="AR53" s="114" t="n">
        <f aca="false">
IF(AR52="","",VLOOKUP(AR52,'【記載例】シフト記号表（勤務時間帯）'!$C$5:$K$36,9,0))</f>
        <v>
4</v>
      </c>
      <c r="AS53" s="114" t="str">
        <f aca="false">
IF(AS52="","",VLOOKUP(AS52,'【記載例】シフト記号表（勤務時間帯）'!$C$5:$K$36,9,0))</f>
        <v>
-</v>
      </c>
      <c r="AT53" s="115" t="n">
        <f aca="false">
IF(AT52="","",VLOOKUP(AT52,'【記載例】シフト記号表（勤務時間帯）'!$C$5:$K$36,9,0))</f>
        <v>
4</v>
      </c>
      <c r="AU53" s="113" t="str">
        <f aca="false">
IF(AU52="","",VLOOKUP(AU52,'【記載例】シフト記号表（勤務時間帯）'!$C$5:$K$36,9,0))</f>
        <v>
</v>
      </c>
      <c r="AV53" s="114" t="str">
        <f aca="false">
IF(AV52="","",VLOOKUP(AV52,'【記載例】シフト記号表（勤務時間帯）'!$C$5:$K$36,9,0))</f>
        <v>
</v>
      </c>
      <c r="AW53" s="115" t="str">
        <f aca="false">
IF(AW52="","",VLOOKUP(AW52,'【記載例】シフト記号表（勤務時間帯）'!$C$5:$K$36,9,0))</f>
        <v>
</v>
      </c>
      <c r="AX53" s="116" t="n">
        <f aca="false">
IF($BB$3="計画",SUM(S53:AT53),IF($BB$3="実績",SUM(S53:AW53),""))</f>
        <v>
48</v>
      </c>
      <c r="AY53" s="116"/>
      <c r="AZ53" s="117" t="n">
        <f aca="false">
IF($BB$3="計画",AX53/4,IF($BB$3="実績",))</f>
        <v>
12</v>
      </c>
      <c r="BA53" s="117"/>
      <c r="BB53" s="141"/>
      <c r="BC53" s="141"/>
      <c r="BD53" s="141"/>
      <c r="BE53" s="141"/>
      <c r="BF53" s="141"/>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20.25" hidden="false" customHeight="true" outlineLevel="0" collapsed="false">
      <c r="A54" s="0"/>
      <c r="B54" s="83"/>
      <c r="C54" s="118"/>
      <c r="D54" s="118"/>
      <c r="E54" s="118"/>
      <c r="F54" s="111" t="str">
        <f aca="false">
C53</f>
        <v>
機能訓練指導員</v>
      </c>
      <c r="G54" s="128"/>
      <c r="H54" s="129"/>
      <c r="I54" s="129"/>
      <c r="J54" s="129"/>
      <c r="K54" s="129"/>
      <c r="L54" s="130"/>
      <c r="M54" s="130"/>
      <c r="N54" s="130"/>
      <c r="O54" s="130"/>
      <c r="P54" s="120" t="s">
        <v>
63</v>
      </c>
      <c r="Q54" s="120"/>
      <c r="R54" s="120"/>
      <c r="S54" s="121" t="str">
        <f aca="false">
IF(S52="","",VLOOKUP(S52,'【記載例】シフト記号表（勤務時間帯）'!$C$5:$U$36,19,0))</f>
        <v>
-</v>
      </c>
      <c r="T54" s="122" t="n">
        <f aca="false">
IF(T52="","",VLOOKUP(T52,'【記載例】シフト記号表（勤務時間帯）'!$C$5:$U$36,19,0))</f>
        <v>
3</v>
      </c>
      <c r="U54" s="122" t="str">
        <f aca="false">
IF(U52="","",VLOOKUP(U52,'【記載例】シフト記号表（勤務時間帯）'!$C$5:$U$36,19,0))</f>
        <v>
-</v>
      </c>
      <c r="V54" s="122" t="str">
        <f aca="false">
IF(V52="","",VLOOKUP(V52,'【記載例】シフト記号表（勤務時間帯）'!$C$5:$U$36,19,0))</f>
        <v>
-</v>
      </c>
      <c r="W54" s="122" t="n">
        <f aca="false">
IF(W52="","",VLOOKUP(W52,'【記載例】シフト記号表（勤務時間帯）'!$C$5:$U$36,19,0))</f>
        <v>
3</v>
      </c>
      <c r="X54" s="122" t="str">
        <f aca="false">
IF(X52="","",VLOOKUP(X52,'【記載例】シフト記号表（勤務時間帯）'!$C$5:$U$36,19,0))</f>
        <v>
-</v>
      </c>
      <c r="Y54" s="123" t="n">
        <f aca="false">
IF(Y52="","",VLOOKUP(Y52,'【記載例】シフト記号表（勤務時間帯）'!$C$5:$U$36,19,0))</f>
        <v>
3</v>
      </c>
      <c r="Z54" s="121" t="str">
        <f aca="false">
IF(Z52="","",VLOOKUP(Z52,'【記載例】シフト記号表（勤務時間帯）'!$C$5:$U$36,19,0))</f>
        <v>
-</v>
      </c>
      <c r="AA54" s="122" t="n">
        <f aca="false">
IF(AA52="","",VLOOKUP(AA52,'【記載例】シフト記号表（勤務時間帯）'!$C$5:$U$36,19,0))</f>
        <v>
3</v>
      </c>
      <c r="AB54" s="122" t="str">
        <f aca="false">
IF(AB52="","",VLOOKUP(AB52,'【記載例】シフト記号表（勤務時間帯）'!$C$5:$U$36,19,0))</f>
        <v>
-</v>
      </c>
      <c r="AC54" s="122" t="str">
        <f aca="false">
IF(AC52="","",VLOOKUP(AC52,'【記載例】シフト記号表（勤務時間帯）'!$C$5:$U$36,19,0))</f>
        <v>
-</v>
      </c>
      <c r="AD54" s="122" t="n">
        <f aca="false">
IF(AD52="","",VLOOKUP(AD52,'【記載例】シフト記号表（勤務時間帯）'!$C$5:$U$36,19,0))</f>
        <v>
3</v>
      </c>
      <c r="AE54" s="122" t="str">
        <f aca="false">
IF(AE52="","",VLOOKUP(AE52,'【記載例】シフト記号表（勤務時間帯）'!$C$5:$U$36,19,0))</f>
        <v>
-</v>
      </c>
      <c r="AF54" s="123" t="n">
        <f aca="false">
IF(AF52="","",VLOOKUP(AF52,'【記載例】シフト記号表（勤務時間帯）'!$C$5:$U$36,19,0))</f>
        <v>
3</v>
      </c>
      <c r="AG54" s="121" t="str">
        <f aca="false">
IF(AG52="","",VLOOKUP(AG52,'【記載例】シフト記号表（勤務時間帯）'!$C$5:$U$36,19,0))</f>
        <v>
-</v>
      </c>
      <c r="AH54" s="122" t="n">
        <f aca="false">
IF(AH52="","",VLOOKUP(AH52,'【記載例】シフト記号表（勤務時間帯）'!$C$5:$U$36,19,0))</f>
        <v>
3</v>
      </c>
      <c r="AI54" s="122" t="str">
        <f aca="false">
IF(AI52="","",VLOOKUP(AI52,'【記載例】シフト記号表（勤務時間帯）'!$C$5:$U$36,19,0))</f>
        <v>
-</v>
      </c>
      <c r="AJ54" s="122" t="str">
        <f aca="false">
IF(AJ52="","",VLOOKUP(AJ52,'【記載例】シフト記号表（勤務時間帯）'!$C$5:$U$36,19,0))</f>
        <v>
-</v>
      </c>
      <c r="AK54" s="122" t="n">
        <f aca="false">
IF(AK52="","",VLOOKUP(AK52,'【記載例】シフト記号表（勤務時間帯）'!$C$5:$U$36,19,0))</f>
        <v>
3</v>
      </c>
      <c r="AL54" s="122" t="str">
        <f aca="false">
IF(AL52="","",VLOOKUP(AL52,'【記載例】シフト記号表（勤務時間帯）'!$C$5:$U$36,19,0))</f>
        <v>
-</v>
      </c>
      <c r="AM54" s="123" t="n">
        <f aca="false">
IF(AM52="","",VLOOKUP(AM52,'【記載例】シフト記号表（勤務時間帯）'!$C$5:$U$36,19,0))</f>
        <v>
3</v>
      </c>
      <c r="AN54" s="121" t="str">
        <f aca="false">
IF(AN52="","",VLOOKUP(AN52,'【記載例】シフト記号表（勤務時間帯）'!$C$5:$U$36,19,0))</f>
        <v>
-</v>
      </c>
      <c r="AO54" s="122" t="n">
        <f aca="false">
IF(AO52="","",VLOOKUP(AO52,'【記載例】シフト記号表（勤務時間帯）'!$C$5:$U$36,19,0))</f>
        <v>
3</v>
      </c>
      <c r="AP54" s="122" t="str">
        <f aca="false">
IF(AP52="","",VLOOKUP(AP52,'【記載例】シフト記号表（勤務時間帯）'!$C$5:$U$36,19,0))</f>
        <v>
-</v>
      </c>
      <c r="AQ54" s="122" t="str">
        <f aca="false">
IF(AQ52="","",VLOOKUP(AQ52,'【記載例】シフト記号表（勤務時間帯）'!$C$5:$U$36,19,0))</f>
        <v>
-</v>
      </c>
      <c r="AR54" s="122" t="n">
        <f aca="false">
IF(AR52="","",VLOOKUP(AR52,'【記載例】シフト記号表（勤務時間帯）'!$C$5:$U$36,19,0))</f>
        <v>
3</v>
      </c>
      <c r="AS54" s="122" t="str">
        <f aca="false">
IF(AS52="","",VLOOKUP(AS52,'【記載例】シフト記号表（勤務時間帯）'!$C$5:$U$36,19,0))</f>
        <v>
-</v>
      </c>
      <c r="AT54" s="123" t="n">
        <f aca="false">
IF(AT52="","",VLOOKUP(AT52,'【記載例】シフト記号表（勤務時間帯）'!$C$5:$U$36,19,0))</f>
        <v>
3</v>
      </c>
      <c r="AU54" s="121" t="str">
        <f aca="false">
IF(AU52="","",VLOOKUP(AU52,'【記載例】シフト記号表（勤務時間帯）'!$C$5:$U$36,19,0))</f>
        <v>
</v>
      </c>
      <c r="AV54" s="122" t="str">
        <f aca="false">
IF(AV52="","",VLOOKUP(AV52,'【記載例】シフト記号表（勤務時間帯）'!$C$5:$U$36,19,0))</f>
        <v>
</v>
      </c>
      <c r="AW54" s="123" t="str">
        <f aca="false">
IF(AW52="","",VLOOKUP(AW52,'【記載例】シフト記号表（勤務時間帯）'!$C$5:$U$36,19,0))</f>
        <v>
</v>
      </c>
      <c r="AX54" s="124" t="n">
        <f aca="false">
IF($BB$3="計画",SUM(S54:AT54),IF($BB$3="実績",SUM(S54:AW54),""))</f>
        <v>
36</v>
      </c>
      <c r="AY54" s="124"/>
      <c r="AZ54" s="125" t="n">
        <f aca="false">
IF($BB$3="計画",AX54/4,IF($BB$3="実績",))</f>
        <v>
9</v>
      </c>
      <c r="BA54" s="125"/>
      <c r="BB54" s="141"/>
      <c r="BC54" s="141"/>
      <c r="BD54" s="141"/>
      <c r="BE54" s="141"/>
      <c r="BF54" s="141"/>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20.25" hidden="false" customHeight="true" outlineLevel="0" collapsed="false">
      <c r="A55" s="0"/>
      <c r="B55" s="83" t="n">
        <f aca="false">
B52+1</f>
        <v>
12</v>
      </c>
      <c r="C55" s="126"/>
      <c r="D55" s="126"/>
      <c r="E55" s="126"/>
      <c r="F55" s="127"/>
      <c r="G55" s="128"/>
      <c r="H55" s="129"/>
      <c r="I55" s="129"/>
      <c r="J55" s="129"/>
      <c r="K55" s="129"/>
      <c r="L55" s="130"/>
      <c r="M55" s="130"/>
      <c r="N55" s="130"/>
      <c r="O55" s="130"/>
      <c r="P55" s="131" t="s">
        <v>
58</v>
      </c>
      <c r="Q55" s="131"/>
      <c r="R55" s="131"/>
      <c r="S55" s="132"/>
      <c r="T55" s="133"/>
      <c r="U55" s="133"/>
      <c r="V55" s="133"/>
      <c r="W55" s="133"/>
      <c r="X55" s="133"/>
      <c r="Y55" s="134"/>
      <c r="Z55" s="132"/>
      <c r="AA55" s="133"/>
      <c r="AB55" s="133"/>
      <c r="AC55" s="133"/>
      <c r="AD55" s="133"/>
      <c r="AE55" s="133"/>
      <c r="AF55" s="134"/>
      <c r="AG55" s="132"/>
      <c r="AH55" s="133"/>
      <c r="AI55" s="133"/>
      <c r="AJ55" s="133"/>
      <c r="AK55" s="133"/>
      <c r="AL55" s="133"/>
      <c r="AM55" s="134"/>
      <c r="AN55" s="132"/>
      <c r="AO55" s="133"/>
      <c r="AP55" s="133"/>
      <c r="AQ55" s="133"/>
      <c r="AR55" s="133"/>
      <c r="AS55" s="133"/>
      <c r="AT55" s="134"/>
      <c r="AU55" s="132"/>
      <c r="AV55" s="133"/>
      <c r="AW55" s="134"/>
      <c r="AX55" s="135"/>
      <c r="AY55" s="135"/>
      <c r="AZ55" s="136"/>
      <c r="BA55" s="136"/>
      <c r="BB55" s="143"/>
      <c r="BC55" s="143"/>
      <c r="BD55" s="143"/>
      <c r="BE55" s="143"/>
      <c r="BF55" s="143"/>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20.25" hidden="false" customHeight="true" outlineLevel="0" collapsed="false">
      <c r="A56" s="0"/>
      <c r="B56" s="83"/>
      <c r="C56" s="142"/>
      <c r="D56" s="142"/>
      <c r="E56" s="142"/>
      <c r="F56" s="111"/>
      <c r="G56" s="128"/>
      <c r="H56" s="129"/>
      <c r="I56" s="129"/>
      <c r="J56" s="129"/>
      <c r="K56" s="129"/>
      <c r="L56" s="130"/>
      <c r="M56" s="130"/>
      <c r="N56" s="130"/>
      <c r="O56" s="130"/>
      <c r="P56" s="112" t="s">
        <v>
62</v>
      </c>
      <c r="Q56" s="112"/>
      <c r="R56" s="112"/>
      <c r="S56" s="113" t="str">
        <f aca="false">
IF(S55="","",VLOOKUP(S55,'【記載例】シフト記号表（勤務時間帯）'!$C$5:$K$36,9,0))</f>
        <v>
</v>
      </c>
      <c r="T56" s="114" t="str">
        <f aca="false">
IF(T55="","",VLOOKUP(T55,'【記載例】シフト記号表（勤務時間帯）'!$C$5:$K$36,9,0))</f>
        <v>
</v>
      </c>
      <c r="U56" s="114" t="str">
        <f aca="false">
IF(U55="","",VLOOKUP(U55,'【記載例】シフト記号表（勤務時間帯）'!$C$5:$K$36,9,0))</f>
        <v>
</v>
      </c>
      <c r="V56" s="114" t="str">
        <f aca="false">
IF(V55="","",VLOOKUP(V55,'【記載例】シフト記号表（勤務時間帯）'!$C$5:$K$36,9,0))</f>
        <v>
</v>
      </c>
      <c r="W56" s="114" t="str">
        <f aca="false">
IF(W55="","",VLOOKUP(W55,'【記載例】シフト記号表（勤務時間帯）'!$C$5:$K$36,9,0))</f>
        <v>
</v>
      </c>
      <c r="X56" s="114" t="str">
        <f aca="false">
IF(X55="","",VLOOKUP(X55,'【記載例】シフト記号表（勤務時間帯）'!$C$5:$K$36,9,0))</f>
        <v>
</v>
      </c>
      <c r="Y56" s="115" t="str">
        <f aca="false">
IF(Y55="","",VLOOKUP(Y55,'【記載例】シフト記号表（勤務時間帯）'!$C$5:$K$36,9,0))</f>
        <v>
</v>
      </c>
      <c r="Z56" s="113" t="str">
        <f aca="false">
IF(Z55="","",VLOOKUP(Z55,'【記載例】シフト記号表（勤務時間帯）'!$C$5:$K$36,9,0))</f>
        <v>
</v>
      </c>
      <c r="AA56" s="114" t="str">
        <f aca="false">
IF(AA55="","",VLOOKUP(AA55,'【記載例】シフト記号表（勤務時間帯）'!$C$5:$K$36,9,0))</f>
        <v>
</v>
      </c>
      <c r="AB56" s="114" t="str">
        <f aca="false">
IF(AB55="","",VLOOKUP(AB55,'【記載例】シフト記号表（勤務時間帯）'!$C$5:$K$36,9,0))</f>
        <v>
</v>
      </c>
      <c r="AC56" s="114" t="str">
        <f aca="false">
IF(AC55="","",VLOOKUP(AC55,'【記載例】シフト記号表（勤務時間帯）'!$C$5:$K$36,9,0))</f>
        <v>
</v>
      </c>
      <c r="AD56" s="114" t="str">
        <f aca="false">
IF(AD55="","",VLOOKUP(AD55,'【記載例】シフト記号表（勤務時間帯）'!$C$5:$K$36,9,0))</f>
        <v>
</v>
      </c>
      <c r="AE56" s="114" t="str">
        <f aca="false">
IF(AE55="","",VLOOKUP(AE55,'【記載例】シフト記号表（勤務時間帯）'!$C$5:$K$36,9,0))</f>
        <v>
</v>
      </c>
      <c r="AF56" s="115" t="str">
        <f aca="false">
IF(AF55="","",VLOOKUP(AF55,'【記載例】シフト記号表（勤務時間帯）'!$C$5:$K$36,9,0))</f>
        <v>
</v>
      </c>
      <c r="AG56" s="113" t="str">
        <f aca="false">
IF(AG55="","",VLOOKUP(AG55,'【記載例】シフト記号表（勤務時間帯）'!$C$5:$K$36,9,0))</f>
        <v>
</v>
      </c>
      <c r="AH56" s="114" t="str">
        <f aca="false">
IF(AH55="","",VLOOKUP(AH55,'【記載例】シフト記号表（勤務時間帯）'!$C$5:$K$36,9,0))</f>
        <v>
</v>
      </c>
      <c r="AI56" s="114" t="str">
        <f aca="false">
IF(AI55="","",VLOOKUP(AI55,'【記載例】シフト記号表（勤務時間帯）'!$C$5:$K$36,9,0))</f>
        <v>
</v>
      </c>
      <c r="AJ56" s="114" t="str">
        <f aca="false">
IF(AJ55="","",VLOOKUP(AJ55,'【記載例】シフト記号表（勤務時間帯）'!$C$5:$K$36,9,0))</f>
        <v>
</v>
      </c>
      <c r="AK56" s="114" t="str">
        <f aca="false">
IF(AK55="","",VLOOKUP(AK55,'【記載例】シフト記号表（勤務時間帯）'!$C$5:$K$36,9,0))</f>
        <v>
</v>
      </c>
      <c r="AL56" s="114" t="str">
        <f aca="false">
IF(AL55="","",VLOOKUP(AL55,'【記載例】シフト記号表（勤務時間帯）'!$C$5:$K$36,9,0))</f>
        <v>
</v>
      </c>
      <c r="AM56" s="115" t="str">
        <f aca="false">
IF(AM55="","",VLOOKUP(AM55,'【記載例】シフト記号表（勤務時間帯）'!$C$5:$K$36,9,0))</f>
        <v>
</v>
      </c>
      <c r="AN56" s="113" t="str">
        <f aca="false">
IF(AN55="","",VLOOKUP(AN55,'【記載例】シフト記号表（勤務時間帯）'!$C$5:$K$36,9,0))</f>
        <v>
</v>
      </c>
      <c r="AO56" s="114" t="str">
        <f aca="false">
IF(AO55="","",VLOOKUP(AO55,'【記載例】シフト記号表（勤務時間帯）'!$C$5:$K$36,9,0))</f>
        <v>
</v>
      </c>
      <c r="AP56" s="114" t="str">
        <f aca="false">
IF(AP55="","",VLOOKUP(AP55,'【記載例】シフト記号表（勤務時間帯）'!$C$5:$K$36,9,0))</f>
        <v>
</v>
      </c>
      <c r="AQ56" s="114" t="str">
        <f aca="false">
IF(AQ55="","",VLOOKUP(AQ55,'【記載例】シフト記号表（勤務時間帯）'!$C$5:$K$36,9,0))</f>
        <v>
</v>
      </c>
      <c r="AR56" s="114" t="str">
        <f aca="false">
IF(AR55="","",VLOOKUP(AR55,'【記載例】シフト記号表（勤務時間帯）'!$C$5:$K$36,9,0))</f>
        <v>
</v>
      </c>
      <c r="AS56" s="114" t="str">
        <f aca="false">
IF(AS55="","",VLOOKUP(AS55,'【記載例】シフト記号表（勤務時間帯）'!$C$5:$K$36,9,0))</f>
        <v>
</v>
      </c>
      <c r="AT56" s="115" t="str">
        <f aca="false">
IF(AT55="","",VLOOKUP(AT55,'【記載例】シフト記号表（勤務時間帯）'!$C$5:$K$36,9,0))</f>
        <v>
</v>
      </c>
      <c r="AU56" s="113" t="str">
        <f aca="false">
IF(AU55="","",VLOOKUP(AU55,'【記載例】シフト記号表（勤務時間帯）'!$C$5:$K$36,9,0))</f>
        <v>
</v>
      </c>
      <c r="AV56" s="114" t="str">
        <f aca="false">
IF(AV55="","",VLOOKUP(AV55,'【記載例】シフト記号表（勤務時間帯）'!$C$5:$K$36,9,0))</f>
        <v>
</v>
      </c>
      <c r="AW56" s="115" t="str">
        <f aca="false">
IF(AW55="","",VLOOKUP(AW55,'【記載例】シフト記号表（勤務時間帯）'!$C$5:$K$36,9,0))</f>
        <v>
</v>
      </c>
      <c r="AX56" s="116" t="n">
        <f aca="false">
IF($BB$3="計画",SUM(S56:AT56),IF($BB$3="実績",SUM(S56:AW56),""))</f>
        <v>
0</v>
      </c>
      <c r="AY56" s="116"/>
      <c r="AZ56" s="117" t="n">
        <f aca="false">
IF($BB$3="計画",AX56/4,IF($BB$3="実績",))</f>
        <v>
0</v>
      </c>
      <c r="BA56" s="117"/>
      <c r="BB56" s="143"/>
      <c r="BC56" s="143"/>
      <c r="BD56" s="143"/>
      <c r="BE56" s="143"/>
      <c r="BF56" s="143"/>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20.25" hidden="false" customHeight="true" outlineLevel="0" collapsed="false">
      <c r="A57" s="0"/>
      <c r="B57" s="83"/>
      <c r="C57" s="118"/>
      <c r="D57" s="118"/>
      <c r="E57" s="118"/>
      <c r="F57" s="111" t="n">
        <f aca="false">
C56</f>
        <v>
0</v>
      </c>
      <c r="G57" s="128"/>
      <c r="H57" s="129"/>
      <c r="I57" s="129"/>
      <c r="J57" s="129"/>
      <c r="K57" s="129"/>
      <c r="L57" s="130"/>
      <c r="M57" s="130"/>
      <c r="N57" s="130"/>
      <c r="O57" s="130"/>
      <c r="P57" s="120" t="s">
        <v>
63</v>
      </c>
      <c r="Q57" s="120"/>
      <c r="R57" s="120"/>
      <c r="S57" s="121" t="str">
        <f aca="false">
IF(S55="","",VLOOKUP(S55,'【記載例】シフト記号表（勤務時間帯）'!$C$5:$U$36,19,0))</f>
        <v>
</v>
      </c>
      <c r="T57" s="122" t="str">
        <f aca="false">
IF(T55="","",VLOOKUP(T55,'【記載例】シフト記号表（勤務時間帯）'!$C$5:$U$36,19,0))</f>
        <v>
</v>
      </c>
      <c r="U57" s="122" t="str">
        <f aca="false">
IF(U55="","",VLOOKUP(U55,'【記載例】シフト記号表（勤務時間帯）'!$C$5:$U$36,19,0))</f>
        <v>
</v>
      </c>
      <c r="V57" s="122" t="str">
        <f aca="false">
IF(V55="","",VLOOKUP(V55,'【記載例】シフト記号表（勤務時間帯）'!$C$5:$U$36,19,0))</f>
        <v>
</v>
      </c>
      <c r="W57" s="122" t="str">
        <f aca="false">
IF(W55="","",VLOOKUP(W55,'【記載例】シフト記号表（勤務時間帯）'!$C$5:$U$36,19,0))</f>
        <v>
</v>
      </c>
      <c r="X57" s="122" t="str">
        <f aca="false">
IF(X55="","",VLOOKUP(X55,'【記載例】シフト記号表（勤務時間帯）'!$C$5:$U$36,19,0))</f>
        <v>
</v>
      </c>
      <c r="Y57" s="123" t="str">
        <f aca="false">
IF(Y55="","",VLOOKUP(Y55,'【記載例】シフト記号表（勤務時間帯）'!$C$5:$U$36,19,0))</f>
        <v>
</v>
      </c>
      <c r="Z57" s="121" t="str">
        <f aca="false">
IF(Z55="","",VLOOKUP(Z55,'【記載例】シフト記号表（勤務時間帯）'!$C$5:$U$36,19,0))</f>
        <v>
</v>
      </c>
      <c r="AA57" s="122" t="str">
        <f aca="false">
IF(AA55="","",VLOOKUP(AA55,'【記載例】シフト記号表（勤務時間帯）'!$C$5:$U$36,19,0))</f>
        <v>
</v>
      </c>
      <c r="AB57" s="122" t="str">
        <f aca="false">
IF(AB55="","",VLOOKUP(AB55,'【記載例】シフト記号表（勤務時間帯）'!$C$5:$U$36,19,0))</f>
        <v>
</v>
      </c>
      <c r="AC57" s="122" t="str">
        <f aca="false">
IF(AC55="","",VLOOKUP(AC55,'【記載例】シフト記号表（勤務時間帯）'!$C$5:$U$36,19,0))</f>
        <v>
</v>
      </c>
      <c r="AD57" s="122" t="str">
        <f aca="false">
IF(AD55="","",VLOOKUP(AD55,'【記載例】シフト記号表（勤務時間帯）'!$C$5:$U$36,19,0))</f>
        <v>
</v>
      </c>
      <c r="AE57" s="122" t="str">
        <f aca="false">
IF(AE55="","",VLOOKUP(AE55,'【記載例】シフト記号表（勤務時間帯）'!$C$5:$U$36,19,0))</f>
        <v>
</v>
      </c>
      <c r="AF57" s="123" t="str">
        <f aca="false">
IF(AF55="","",VLOOKUP(AF55,'【記載例】シフト記号表（勤務時間帯）'!$C$5:$U$36,19,0))</f>
        <v>
</v>
      </c>
      <c r="AG57" s="121" t="str">
        <f aca="false">
IF(AG55="","",VLOOKUP(AG55,'【記載例】シフト記号表（勤務時間帯）'!$C$5:$U$36,19,0))</f>
        <v>
</v>
      </c>
      <c r="AH57" s="122" t="str">
        <f aca="false">
IF(AH55="","",VLOOKUP(AH55,'【記載例】シフト記号表（勤務時間帯）'!$C$5:$U$36,19,0))</f>
        <v>
</v>
      </c>
      <c r="AI57" s="122" t="str">
        <f aca="false">
IF(AI55="","",VLOOKUP(AI55,'【記載例】シフト記号表（勤務時間帯）'!$C$5:$U$36,19,0))</f>
        <v>
</v>
      </c>
      <c r="AJ57" s="122" t="str">
        <f aca="false">
IF(AJ55="","",VLOOKUP(AJ55,'【記載例】シフト記号表（勤務時間帯）'!$C$5:$U$36,19,0))</f>
        <v>
</v>
      </c>
      <c r="AK57" s="122" t="str">
        <f aca="false">
IF(AK55="","",VLOOKUP(AK55,'【記載例】シフト記号表（勤務時間帯）'!$C$5:$U$36,19,0))</f>
        <v>
</v>
      </c>
      <c r="AL57" s="122" t="str">
        <f aca="false">
IF(AL55="","",VLOOKUP(AL55,'【記載例】シフト記号表（勤務時間帯）'!$C$5:$U$36,19,0))</f>
        <v>
</v>
      </c>
      <c r="AM57" s="123" t="str">
        <f aca="false">
IF(AM55="","",VLOOKUP(AM55,'【記載例】シフト記号表（勤務時間帯）'!$C$5:$U$36,19,0))</f>
        <v>
</v>
      </c>
      <c r="AN57" s="121" t="str">
        <f aca="false">
IF(AN55="","",VLOOKUP(AN55,'【記載例】シフト記号表（勤務時間帯）'!$C$5:$U$36,19,0))</f>
        <v>
</v>
      </c>
      <c r="AO57" s="122" t="str">
        <f aca="false">
IF(AO55="","",VLOOKUP(AO55,'【記載例】シフト記号表（勤務時間帯）'!$C$5:$U$36,19,0))</f>
        <v>
</v>
      </c>
      <c r="AP57" s="122" t="str">
        <f aca="false">
IF(AP55="","",VLOOKUP(AP55,'【記載例】シフト記号表（勤務時間帯）'!$C$5:$U$36,19,0))</f>
        <v>
</v>
      </c>
      <c r="AQ57" s="122" t="str">
        <f aca="false">
IF(AQ55="","",VLOOKUP(AQ55,'【記載例】シフト記号表（勤務時間帯）'!$C$5:$U$36,19,0))</f>
        <v>
</v>
      </c>
      <c r="AR57" s="122" t="str">
        <f aca="false">
IF(AR55="","",VLOOKUP(AR55,'【記載例】シフト記号表（勤務時間帯）'!$C$5:$U$36,19,0))</f>
        <v>
</v>
      </c>
      <c r="AS57" s="122" t="str">
        <f aca="false">
IF(AS55="","",VLOOKUP(AS55,'【記載例】シフト記号表（勤務時間帯）'!$C$5:$U$36,19,0))</f>
        <v>
</v>
      </c>
      <c r="AT57" s="123" t="str">
        <f aca="false">
IF(AT55="","",VLOOKUP(AT55,'【記載例】シフト記号表（勤務時間帯）'!$C$5:$U$36,19,0))</f>
        <v>
</v>
      </c>
      <c r="AU57" s="121" t="str">
        <f aca="false">
IF(AU55="","",VLOOKUP(AU55,'【記載例】シフト記号表（勤務時間帯）'!$C$5:$U$36,19,0))</f>
        <v>
</v>
      </c>
      <c r="AV57" s="122" t="str">
        <f aca="false">
IF(AV55="","",VLOOKUP(AV55,'【記載例】シフト記号表（勤務時間帯）'!$C$5:$U$36,19,0))</f>
        <v>
</v>
      </c>
      <c r="AW57" s="123" t="str">
        <f aca="false">
IF(AW55="","",VLOOKUP(AW55,'【記載例】シフト記号表（勤務時間帯）'!$C$5:$U$36,19,0))</f>
        <v>
</v>
      </c>
      <c r="AX57" s="124" t="n">
        <f aca="false">
IF($BB$3="計画",SUM(S57:AT57),IF($BB$3="実績",SUM(S57:AW57),""))</f>
        <v>
0</v>
      </c>
      <c r="AY57" s="124"/>
      <c r="AZ57" s="125" t="n">
        <f aca="false">
IF($BB$3="計画",AX57/4,IF($BB$3="実績",))</f>
        <v>
0</v>
      </c>
      <c r="BA57" s="125"/>
      <c r="BB57" s="143"/>
      <c r="BC57" s="143"/>
      <c r="BD57" s="143"/>
      <c r="BE57" s="143"/>
      <c r="BF57" s="143"/>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20.25" hidden="false" customHeight="true" outlineLevel="0" collapsed="false">
      <c r="A58" s="0"/>
      <c r="B58" s="144" t="n">
        <f aca="false">
B55+1</f>
        <v>
13</v>
      </c>
      <c r="C58" s="126"/>
      <c r="D58" s="126"/>
      <c r="E58" s="126"/>
      <c r="F58" s="127"/>
      <c r="G58" s="145"/>
      <c r="H58" s="146"/>
      <c r="I58" s="146"/>
      <c r="J58" s="146"/>
      <c r="K58" s="146"/>
      <c r="L58" s="147"/>
      <c r="M58" s="147"/>
      <c r="N58" s="147"/>
      <c r="O58" s="147"/>
      <c r="P58" s="131" t="s">
        <v>
58</v>
      </c>
      <c r="Q58" s="131"/>
      <c r="R58" s="131"/>
      <c r="S58" s="132"/>
      <c r="T58" s="133"/>
      <c r="U58" s="133"/>
      <c r="V58" s="133"/>
      <c r="W58" s="133"/>
      <c r="X58" s="133"/>
      <c r="Y58" s="134"/>
      <c r="Z58" s="132"/>
      <c r="AA58" s="133"/>
      <c r="AB58" s="133"/>
      <c r="AC58" s="133"/>
      <c r="AD58" s="133"/>
      <c r="AE58" s="133"/>
      <c r="AF58" s="134"/>
      <c r="AG58" s="132"/>
      <c r="AH58" s="133"/>
      <c r="AI58" s="133"/>
      <c r="AJ58" s="133"/>
      <c r="AK58" s="133"/>
      <c r="AL58" s="133"/>
      <c r="AM58" s="134"/>
      <c r="AN58" s="132"/>
      <c r="AO58" s="133"/>
      <c r="AP58" s="133"/>
      <c r="AQ58" s="133"/>
      <c r="AR58" s="133"/>
      <c r="AS58" s="133"/>
      <c r="AT58" s="134"/>
      <c r="AU58" s="132"/>
      <c r="AV58" s="133"/>
      <c r="AW58" s="134"/>
      <c r="AX58" s="135"/>
      <c r="AY58" s="135"/>
      <c r="AZ58" s="136"/>
      <c r="BA58" s="136"/>
      <c r="BB58" s="148"/>
      <c r="BC58" s="148"/>
      <c r="BD58" s="148"/>
      <c r="BE58" s="148"/>
      <c r="BF58" s="148"/>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20.25" hidden="false" customHeight="true" outlineLevel="0" collapsed="false">
      <c r="A59" s="0"/>
      <c r="B59" s="144"/>
      <c r="C59" s="142"/>
      <c r="D59" s="142"/>
      <c r="E59" s="142"/>
      <c r="F59" s="111"/>
      <c r="G59" s="145"/>
      <c r="H59" s="146"/>
      <c r="I59" s="146"/>
      <c r="J59" s="146"/>
      <c r="K59" s="146"/>
      <c r="L59" s="147"/>
      <c r="M59" s="147"/>
      <c r="N59" s="147"/>
      <c r="O59" s="147"/>
      <c r="P59" s="112" t="s">
        <v>
62</v>
      </c>
      <c r="Q59" s="112"/>
      <c r="R59" s="112"/>
      <c r="S59" s="113" t="str">
        <f aca="false">
IF(S58="","",VLOOKUP(S58,'【記載例】シフト記号表（勤務時間帯）'!$C$5:$K$36,9,0))</f>
        <v>
</v>
      </c>
      <c r="T59" s="114" t="str">
        <f aca="false">
IF(T58="","",VLOOKUP(T58,'【記載例】シフト記号表（勤務時間帯）'!$C$5:$K$36,9,0))</f>
        <v>
</v>
      </c>
      <c r="U59" s="114" t="str">
        <f aca="false">
IF(U58="","",VLOOKUP(U58,'【記載例】シフト記号表（勤務時間帯）'!$C$5:$K$36,9,0))</f>
        <v>
</v>
      </c>
      <c r="V59" s="114" t="str">
        <f aca="false">
IF(V58="","",VLOOKUP(V58,'【記載例】シフト記号表（勤務時間帯）'!$C$5:$K$36,9,0))</f>
        <v>
</v>
      </c>
      <c r="W59" s="114" t="str">
        <f aca="false">
IF(W58="","",VLOOKUP(W58,'【記載例】シフト記号表（勤務時間帯）'!$C$5:$K$36,9,0))</f>
        <v>
</v>
      </c>
      <c r="X59" s="114" t="str">
        <f aca="false">
IF(X58="","",VLOOKUP(X58,'【記載例】シフト記号表（勤務時間帯）'!$C$5:$K$36,9,0))</f>
        <v>
</v>
      </c>
      <c r="Y59" s="115" t="str">
        <f aca="false">
IF(Y58="","",VLOOKUP(Y58,'【記載例】シフト記号表（勤務時間帯）'!$C$5:$K$36,9,0))</f>
        <v>
</v>
      </c>
      <c r="Z59" s="113" t="str">
        <f aca="false">
IF(Z58="","",VLOOKUP(Z58,'【記載例】シフト記号表（勤務時間帯）'!$C$5:$K$36,9,0))</f>
        <v>
</v>
      </c>
      <c r="AA59" s="114" t="str">
        <f aca="false">
IF(AA58="","",VLOOKUP(AA58,'【記載例】シフト記号表（勤務時間帯）'!$C$5:$K$36,9,0))</f>
        <v>
</v>
      </c>
      <c r="AB59" s="114" t="str">
        <f aca="false">
IF(AB58="","",VLOOKUP(AB58,'【記載例】シフト記号表（勤務時間帯）'!$C$5:$K$36,9,0))</f>
        <v>
</v>
      </c>
      <c r="AC59" s="114" t="str">
        <f aca="false">
IF(AC58="","",VLOOKUP(AC58,'【記載例】シフト記号表（勤務時間帯）'!$C$5:$K$36,9,0))</f>
        <v>
</v>
      </c>
      <c r="AD59" s="114" t="str">
        <f aca="false">
IF(AD58="","",VLOOKUP(AD58,'【記載例】シフト記号表（勤務時間帯）'!$C$5:$K$36,9,0))</f>
        <v>
</v>
      </c>
      <c r="AE59" s="114" t="str">
        <f aca="false">
IF(AE58="","",VLOOKUP(AE58,'【記載例】シフト記号表（勤務時間帯）'!$C$5:$K$36,9,0))</f>
        <v>
</v>
      </c>
      <c r="AF59" s="115" t="str">
        <f aca="false">
IF(AF58="","",VLOOKUP(AF58,'【記載例】シフト記号表（勤務時間帯）'!$C$5:$K$36,9,0))</f>
        <v>
</v>
      </c>
      <c r="AG59" s="113" t="str">
        <f aca="false">
IF(AG58="","",VLOOKUP(AG58,'【記載例】シフト記号表（勤務時間帯）'!$C$5:$K$36,9,0))</f>
        <v>
</v>
      </c>
      <c r="AH59" s="114" t="str">
        <f aca="false">
IF(AH58="","",VLOOKUP(AH58,'【記載例】シフト記号表（勤務時間帯）'!$C$5:$K$36,9,0))</f>
        <v>
</v>
      </c>
      <c r="AI59" s="114" t="str">
        <f aca="false">
IF(AI58="","",VLOOKUP(AI58,'【記載例】シフト記号表（勤務時間帯）'!$C$5:$K$36,9,0))</f>
        <v>
</v>
      </c>
      <c r="AJ59" s="114" t="str">
        <f aca="false">
IF(AJ58="","",VLOOKUP(AJ58,'【記載例】シフト記号表（勤務時間帯）'!$C$5:$K$36,9,0))</f>
        <v>
</v>
      </c>
      <c r="AK59" s="114" t="str">
        <f aca="false">
IF(AK58="","",VLOOKUP(AK58,'【記載例】シフト記号表（勤務時間帯）'!$C$5:$K$36,9,0))</f>
        <v>
</v>
      </c>
      <c r="AL59" s="114" t="str">
        <f aca="false">
IF(AL58="","",VLOOKUP(AL58,'【記載例】シフト記号表（勤務時間帯）'!$C$5:$K$36,9,0))</f>
        <v>
</v>
      </c>
      <c r="AM59" s="115" t="str">
        <f aca="false">
IF(AM58="","",VLOOKUP(AM58,'【記載例】シフト記号表（勤務時間帯）'!$C$5:$K$36,9,0))</f>
        <v>
</v>
      </c>
      <c r="AN59" s="113" t="str">
        <f aca="false">
IF(AN58="","",VLOOKUP(AN58,'【記載例】シフト記号表（勤務時間帯）'!$C$5:$K$36,9,0))</f>
        <v>
</v>
      </c>
      <c r="AO59" s="114" t="str">
        <f aca="false">
IF(AO58="","",VLOOKUP(AO58,'【記載例】シフト記号表（勤務時間帯）'!$C$5:$K$36,9,0))</f>
        <v>
</v>
      </c>
      <c r="AP59" s="114" t="str">
        <f aca="false">
IF(AP58="","",VLOOKUP(AP58,'【記載例】シフト記号表（勤務時間帯）'!$C$5:$K$36,9,0))</f>
        <v>
</v>
      </c>
      <c r="AQ59" s="114" t="str">
        <f aca="false">
IF(AQ58="","",VLOOKUP(AQ58,'【記載例】シフト記号表（勤務時間帯）'!$C$5:$K$36,9,0))</f>
        <v>
</v>
      </c>
      <c r="AR59" s="114" t="str">
        <f aca="false">
IF(AR58="","",VLOOKUP(AR58,'【記載例】シフト記号表（勤務時間帯）'!$C$5:$K$36,9,0))</f>
        <v>
</v>
      </c>
      <c r="AS59" s="114" t="str">
        <f aca="false">
IF(AS58="","",VLOOKUP(AS58,'【記載例】シフト記号表（勤務時間帯）'!$C$5:$K$36,9,0))</f>
        <v>
</v>
      </c>
      <c r="AT59" s="115" t="str">
        <f aca="false">
IF(AT58="","",VLOOKUP(AT58,'【記載例】シフト記号表（勤務時間帯）'!$C$5:$K$36,9,0))</f>
        <v>
</v>
      </c>
      <c r="AU59" s="113" t="str">
        <f aca="false">
IF(AU58="","",VLOOKUP(AU58,'【記載例】シフト記号表（勤務時間帯）'!$C$5:$K$36,9,0))</f>
        <v>
</v>
      </c>
      <c r="AV59" s="114" t="str">
        <f aca="false">
IF(AV58="","",VLOOKUP(AV58,'【記載例】シフト記号表（勤務時間帯）'!$C$5:$K$36,9,0))</f>
        <v>
</v>
      </c>
      <c r="AW59" s="115" t="str">
        <f aca="false">
IF(AW58="","",VLOOKUP(AW58,'【記載例】シフト記号表（勤務時間帯）'!$C$5:$K$36,9,0))</f>
        <v>
</v>
      </c>
      <c r="AX59" s="116" t="n">
        <f aca="false">
IF($BB$3="計画",SUM(S59:AT59),IF($BB$3="実績",SUM(S59:AW59),""))</f>
        <v>
0</v>
      </c>
      <c r="AY59" s="116"/>
      <c r="AZ59" s="117" t="n">
        <f aca="false">
IF($BB$3="計画",AX59/4,IF($BB$3="実績",))</f>
        <v>
0</v>
      </c>
      <c r="BA59" s="117"/>
      <c r="BB59" s="148"/>
      <c r="BC59" s="148"/>
      <c r="BD59" s="148"/>
      <c r="BE59" s="148"/>
      <c r="BF59" s="148"/>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20.25" hidden="false" customHeight="true" outlineLevel="0" collapsed="false">
      <c r="A60" s="0"/>
      <c r="B60" s="144"/>
      <c r="C60" s="118"/>
      <c r="D60" s="118"/>
      <c r="E60" s="118"/>
      <c r="F60" s="149" t="n">
        <f aca="false">
C59</f>
        <v>
0</v>
      </c>
      <c r="G60" s="145"/>
      <c r="H60" s="146"/>
      <c r="I60" s="146"/>
      <c r="J60" s="146"/>
      <c r="K60" s="146"/>
      <c r="L60" s="147"/>
      <c r="M60" s="147"/>
      <c r="N60" s="147"/>
      <c r="O60" s="147"/>
      <c r="P60" s="150" t="s">
        <v>
63</v>
      </c>
      <c r="Q60" s="150"/>
      <c r="R60" s="150"/>
      <c r="S60" s="151" t="str">
        <f aca="false">
IF(S58="","",VLOOKUP(S58,'【記載例】シフト記号表（勤務時間帯）'!$C$5:$U$36,19,0))</f>
        <v>
</v>
      </c>
      <c r="T60" s="152" t="str">
        <f aca="false">
IF(T58="","",VLOOKUP(T58,'【記載例】シフト記号表（勤務時間帯）'!$C$5:$U$36,19,0))</f>
        <v>
</v>
      </c>
      <c r="U60" s="152" t="str">
        <f aca="false">
IF(U58="","",VLOOKUP(U58,'【記載例】シフト記号表（勤務時間帯）'!$C$5:$U$36,19,0))</f>
        <v>
</v>
      </c>
      <c r="V60" s="152" t="str">
        <f aca="false">
IF(V58="","",VLOOKUP(V58,'【記載例】シフト記号表（勤務時間帯）'!$C$5:$U$36,19,0))</f>
        <v>
</v>
      </c>
      <c r="W60" s="152" t="str">
        <f aca="false">
IF(W58="","",VLOOKUP(W58,'【記載例】シフト記号表（勤務時間帯）'!$C$5:$U$36,19,0))</f>
        <v>
</v>
      </c>
      <c r="X60" s="152" t="str">
        <f aca="false">
IF(X58="","",VLOOKUP(X58,'【記載例】シフト記号表（勤務時間帯）'!$C$5:$U$36,19,0))</f>
        <v>
</v>
      </c>
      <c r="Y60" s="153" t="str">
        <f aca="false">
IF(Y58="","",VLOOKUP(Y58,'【記載例】シフト記号表（勤務時間帯）'!$C$5:$U$36,19,0))</f>
        <v>
</v>
      </c>
      <c r="Z60" s="151" t="str">
        <f aca="false">
IF(Z58="","",VLOOKUP(Z58,'【記載例】シフト記号表（勤務時間帯）'!$C$5:$U$36,19,0))</f>
        <v>
</v>
      </c>
      <c r="AA60" s="152" t="str">
        <f aca="false">
IF(AA58="","",VLOOKUP(AA58,'【記載例】シフト記号表（勤務時間帯）'!$C$5:$U$36,19,0))</f>
        <v>
</v>
      </c>
      <c r="AB60" s="152" t="str">
        <f aca="false">
IF(AB58="","",VLOOKUP(AB58,'【記載例】シフト記号表（勤務時間帯）'!$C$5:$U$36,19,0))</f>
        <v>
</v>
      </c>
      <c r="AC60" s="152" t="str">
        <f aca="false">
IF(AC58="","",VLOOKUP(AC58,'【記載例】シフト記号表（勤務時間帯）'!$C$5:$U$36,19,0))</f>
        <v>
</v>
      </c>
      <c r="AD60" s="152" t="str">
        <f aca="false">
IF(AD58="","",VLOOKUP(AD58,'【記載例】シフト記号表（勤務時間帯）'!$C$5:$U$36,19,0))</f>
        <v>
</v>
      </c>
      <c r="AE60" s="152" t="str">
        <f aca="false">
IF(AE58="","",VLOOKUP(AE58,'【記載例】シフト記号表（勤務時間帯）'!$C$5:$U$36,19,0))</f>
        <v>
</v>
      </c>
      <c r="AF60" s="153" t="str">
        <f aca="false">
IF(AF58="","",VLOOKUP(AF58,'【記載例】シフト記号表（勤務時間帯）'!$C$5:$U$36,19,0))</f>
        <v>
</v>
      </c>
      <c r="AG60" s="151" t="str">
        <f aca="false">
IF(AG58="","",VLOOKUP(AG58,'【記載例】シフト記号表（勤務時間帯）'!$C$5:$U$36,19,0))</f>
        <v>
</v>
      </c>
      <c r="AH60" s="152" t="str">
        <f aca="false">
IF(AH58="","",VLOOKUP(AH58,'【記載例】シフト記号表（勤務時間帯）'!$C$5:$U$36,19,0))</f>
        <v>
</v>
      </c>
      <c r="AI60" s="152" t="str">
        <f aca="false">
IF(AI58="","",VLOOKUP(AI58,'【記載例】シフト記号表（勤務時間帯）'!$C$5:$U$36,19,0))</f>
        <v>
</v>
      </c>
      <c r="AJ60" s="152" t="str">
        <f aca="false">
IF(AJ58="","",VLOOKUP(AJ58,'【記載例】シフト記号表（勤務時間帯）'!$C$5:$U$36,19,0))</f>
        <v>
</v>
      </c>
      <c r="AK60" s="152" t="str">
        <f aca="false">
IF(AK58="","",VLOOKUP(AK58,'【記載例】シフト記号表（勤務時間帯）'!$C$5:$U$36,19,0))</f>
        <v>
</v>
      </c>
      <c r="AL60" s="152" t="str">
        <f aca="false">
IF(AL58="","",VLOOKUP(AL58,'【記載例】シフト記号表（勤務時間帯）'!$C$5:$U$36,19,0))</f>
        <v>
</v>
      </c>
      <c r="AM60" s="153" t="str">
        <f aca="false">
IF(AM58="","",VLOOKUP(AM58,'【記載例】シフト記号表（勤務時間帯）'!$C$5:$U$36,19,0))</f>
        <v>
</v>
      </c>
      <c r="AN60" s="151" t="str">
        <f aca="false">
IF(AN58="","",VLOOKUP(AN58,'【記載例】シフト記号表（勤務時間帯）'!$C$5:$U$36,19,0))</f>
        <v>
</v>
      </c>
      <c r="AO60" s="152" t="str">
        <f aca="false">
IF(AO58="","",VLOOKUP(AO58,'【記載例】シフト記号表（勤務時間帯）'!$C$5:$U$36,19,0))</f>
        <v>
</v>
      </c>
      <c r="AP60" s="152" t="str">
        <f aca="false">
IF(AP58="","",VLOOKUP(AP58,'【記載例】シフト記号表（勤務時間帯）'!$C$5:$U$36,19,0))</f>
        <v>
</v>
      </c>
      <c r="AQ60" s="152" t="str">
        <f aca="false">
IF(AQ58="","",VLOOKUP(AQ58,'【記載例】シフト記号表（勤務時間帯）'!$C$5:$U$36,19,0))</f>
        <v>
</v>
      </c>
      <c r="AR60" s="152" t="str">
        <f aca="false">
IF(AR58="","",VLOOKUP(AR58,'【記載例】シフト記号表（勤務時間帯）'!$C$5:$U$36,19,0))</f>
        <v>
</v>
      </c>
      <c r="AS60" s="152" t="str">
        <f aca="false">
IF(AS58="","",VLOOKUP(AS58,'【記載例】シフト記号表（勤務時間帯）'!$C$5:$U$36,19,0))</f>
        <v>
</v>
      </c>
      <c r="AT60" s="153" t="str">
        <f aca="false">
IF(AT58="","",VLOOKUP(AT58,'【記載例】シフト記号表（勤務時間帯）'!$C$5:$U$36,19,0))</f>
        <v>
</v>
      </c>
      <c r="AU60" s="151" t="str">
        <f aca="false">
IF(AU58="","",VLOOKUP(AU58,'【記載例】シフト記号表（勤務時間帯）'!$C$5:$U$36,19,0))</f>
        <v>
</v>
      </c>
      <c r="AV60" s="152" t="str">
        <f aca="false">
IF(AV58="","",VLOOKUP(AV58,'【記載例】シフト記号表（勤務時間帯）'!$C$5:$U$36,19,0))</f>
        <v>
</v>
      </c>
      <c r="AW60" s="153" t="str">
        <f aca="false">
IF(AW58="","",VLOOKUP(AW58,'【記載例】シフト記号表（勤務時間帯）'!$C$5:$U$36,19,0))</f>
        <v>
</v>
      </c>
      <c r="AX60" s="154" t="n">
        <f aca="false">
IF($BB$3="計画",SUM(S60:AT60),IF($BB$3="実績",SUM(S60:AW60),""))</f>
        <v>
0</v>
      </c>
      <c r="AY60" s="154"/>
      <c r="AZ60" s="155" t="n">
        <f aca="false">
IF($BB$3="計画",AX60/4,IF($BB$3="実績",))</f>
        <v>
0</v>
      </c>
      <c r="BA60" s="155"/>
      <c r="BB60" s="148"/>
      <c r="BC60" s="148"/>
      <c r="BD60" s="148"/>
      <c r="BE60" s="148"/>
      <c r="BF60" s="148"/>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s="156" customFormat="true" ht="6" hidden="false" customHeight="true" outlineLevel="0" collapsed="false">
      <c r="B61" s="157"/>
      <c r="C61" s="158"/>
      <c r="D61" s="158"/>
      <c r="E61" s="158"/>
      <c r="F61" s="159"/>
      <c r="G61" s="159"/>
      <c r="H61" s="160"/>
      <c r="I61" s="160"/>
      <c r="J61" s="160"/>
      <c r="K61" s="160"/>
      <c r="L61" s="159"/>
      <c r="M61" s="159"/>
      <c r="N61" s="159"/>
      <c r="O61" s="159"/>
      <c r="P61" s="161"/>
      <c r="Q61" s="161"/>
      <c r="R61" s="161"/>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2"/>
      <c r="AY61" s="162"/>
      <c r="AZ61" s="162"/>
      <c r="BA61" s="162"/>
      <c r="BB61" s="159"/>
      <c r="BC61" s="159"/>
      <c r="BD61" s="159"/>
      <c r="BE61" s="159"/>
      <c r="BF61" s="163"/>
    </row>
    <row r="62" customFormat="false" ht="20.1" hidden="false" customHeight="true" outlineLevel="0" collapsed="false">
      <c r="A62" s="0"/>
      <c r="B62" s="164"/>
      <c r="C62" s="165"/>
      <c r="D62" s="165"/>
      <c r="E62" s="165"/>
      <c r="F62" s="165"/>
      <c r="G62" s="165"/>
      <c r="H62" s="166" t="s">
        <v>
87</v>
      </c>
      <c r="I62" s="166"/>
      <c r="J62" s="166"/>
      <c r="K62" s="166"/>
      <c r="L62" s="166"/>
      <c r="M62" s="166"/>
      <c r="N62" s="166"/>
      <c r="O62" s="166"/>
      <c r="P62" s="166"/>
      <c r="Q62" s="166"/>
      <c r="R62" s="166"/>
      <c r="S62" s="167" t="n">
        <f aca="false">
IF(SUMIF($F$22:$F$60, "生活相談員", S22:S60)=0,"",SUMIF($F$22:$F$60,"生活相談員",S22:S60))</f>
        <v>
7.00000000000001</v>
      </c>
      <c r="T62" s="168" t="n">
        <f aca="false">
IF(SUMIF($F$22:$F$60, "生活相談員", T22:T60)=0,"",SUMIF($F$22:$F$60,"生活相談員",T22:T60))</f>
        <v>
7.00000000000001</v>
      </c>
      <c r="U62" s="168" t="n">
        <f aca="false">
IF(SUMIF($F$22:$F$60, "生活相談員", U22:U60)=0,"",SUMIF($F$22:$F$60,"生活相談員",U22:U60))</f>
        <v>
7.00000000000001</v>
      </c>
      <c r="V62" s="168" t="n">
        <f aca="false">
IF(SUMIF($F$22:$F$60, "生活相談員", V22:V60)=0,"",SUMIF($F$22:$F$60,"生活相談員",V22:V60))</f>
        <v>
7.00000000000001</v>
      </c>
      <c r="W62" s="168" t="n">
        <f aca="false">
IF(SUMIF($F$22:$F$60, "生活相談員", W22:W60)=0,"",SUMIF($F$22:$F$60,"生活相談員",W22:W60))</f>
        <v>
7.00000000000001</v>
      </c>
      <c r="X62" s="168" t="n">
        <f aca="false">
IF(SUMIF($F$22:$F$60, "生活相談員", X22:X60)=0,"",SUMIF($F$22:$F$60,"生活相談員",X22:X60))</f>
        <v>
7.00000000000001</v>
      </c>
      <c r="Y62" s="169" t="n">
        <f aca="false">
IF(SUMIF($F$22:$F$60, "生活相談員", Y22:Y60)=0,"",SUMIF($F$22:$F$60,"生活相談員",Y22:Y60))</f>
        <v>
7.00000000000001</v>
      </c>
      <c r="Z62" s="167" t="n">
        <f aca="false">
IF(SUMIF($F$22:$F$60, "生活相談員", Z22:Z60)=0,"",SUMIF($F$22:$F$60,"生活相談員",Z22:Z60))</f>
        <v>
7.00000000000001</v>
      </c>
      <c r="AA62" s="168" t="n">
        <f aca="false">
IF(SUMIF($F$22:$F$60, "生活相談員", AA22:AA60)=0,"",SUMIF($F$22:$F$60,"生活相談員",AA22:AA60))</f>
        <v>
7.00000000000001</v>
      </c>
      <c r="AB62" s="168" t="n">
        <f aca="false">
IF(SUMIF($F$22:$F$60, "生活相談員", AB22:AB60)=0,"",SUMIF($F$22:$F$60,"生活相談員",AB22:AB60))</f>
        <v>
7.00000000000001</v>
      </c>
      <c r="AC62" s="168" t="n">
        <f aca="false">
IF(SUMIF($F$22:$F$60, "生活相談員", AC22:AC60)=0,"",SUMIF($F$22:$F$60,"生活相談員",AC22:AC60))</f>
        <v>
7.00000000000001</v>
      </c>
      <c r="AD62" s="168" t="n">
        <f aca="false">
IF(SUMIF($F$22:$F$60, "生活相談員", AD22:AD60)=0,"",SUMIF($F$22:$F$60,"生活相談員",AD22:AD60))</f>
        <v>
7.00000000000001</v>
      </c>
      <c r="AE62" s="168" t="n">
        <f aca="false">
IF(SUMIF($F$22:$F$60, "生活相談員", AE22:AE60)=0,"",SUMIF($F$22:$F$60,"生活相談員",AE22:AE60))</f>
        <v>
7.00000000000001</v>
      </c>
      <c r="AF62" s="169" t="n">
        <f aca="false">
IF(SUMIF($F$22:$F$60, "生活相談員", AF22:AF60)=0,"",SUMIF($F$22:$F$60,"生活相談員",AF22:AF60))</f>
        <v>
7.00000000000001</v>
      </c>
      <c r="AG62" s="167" t="n">
        <f aca="false">
IF(SUMIF($F$22:$F$60, "生活相談員", AG22:AG60)=0,"",SUMIF($F$22:$F$60,"生活相談員",AG22:AG60))</f>
        <v>
7.00000000000001</v>
      </c>
      <c r="AH62" s="168" t="n">
        <f aca="false">
IF(SUMIF($F$22:$F$60, "生活相談員", AH22:AH60)=0,"",SUMIF($F$22:$F$60,"生活相談員",AH22:AH60))</f>
        <v>
7.00000000000001</v>
      </c>
      <c r="AI62" s="168" t="n">
        <f aca="false">
IF(SUMIF($F$22:$F$60, "生活相談員", AI22:AI60)=0,"",SUMIF($F$22:$F$60,"生活相談員",AI22:AI60))</f>
        <v>
7.00000000000001</v>
      </c>
      <c r="AJ62" s="168" t="n">
        <f aca="false">
IF(SUMIF($F$22:$F$60, "生活相談員", AJ22:AJ60)=0,"",SUMIF($F$22:$F$60,"生活相談員",AJ22:AJ60))</f>
        <v>
7.00000000000001</v>
      </c>
      <c r="AK62" s="168" t="n">
        <f aca="false">
IF(SUMIF($F$22:$F$60, "生活相談員", AK22:AK60)=0,"",SUMIF($F$22:$F$60,"生活相談員",AK22:AK60))</f>
        <v>
7.00000000000001</v>
      </c>
      <c r="AL62" s="168" t="n">
        <f aca="false">
IF(SUMIF($F$22:$F$60, "生活相談員", AL22:AL60)=0,"",SUMIF($F$22:$F$60,"生活相談員",AL22:AL60))</f>
        <v>
7.00000000000001</v>
      </c>
      <c r="AM62" s="169" t="n">
        <f aca="false">
IF(SUMIF($F$22:$F$60, "生活相談員", AM22:AM60)=0,"",SUMIF($F$22:$F$60,"生活相談員",AM22:AM60))</f>
        <v>
7.00000000000001</v>
      </c>
      <c r="AN62" s="167" t="n">
        <f aca="false">
IF(SUMIF($F$22:$F$60, "生活相談員", AN22:AN60)=0,"",SUMIF($F$22:$F$60,"生活相談員",AN22:AN60))</f>
        <v>
7.00000000000001</v>
      </c>
      <c r="AO62" s="168" t="n">
        <f aca="false">
IF(SUMIF($F$22:$F$60, "生活相談員", AO22:AO60)=0,"",SUMIF($F$22:$F$60,"生活相談員",AO22:AO60))</f>
        <v>
7.00000000000001</v>
      </c>
      <c r="AP62" s="168" t="n">
        <f aca="false">
IF(SUMIF($F$22:$F$60, "生活相談員", AP22:AP60)=0,"",SUMIF($F$22:$F$60,"生活相談員",AP22:AP60))</f>
        <v>
7.00000000000001</v>
      </c>
      <c r="AQ62" s="168" t="n">
        <f aca="false">
IF(SUMIF($F$22:$F$60, "生活相談員", AQ22:AQ60)=0,"",SUMIF($F$22:$F$60,"生活相談員",AQ22:AQ60))</f>
        <v>
7.00000000000001</v>
      </c>
      <c r="AR62" s="168" t="n">
        <f aca="false">
IF(SUMIF($F$22:$F$60, "生活相談員", AR22:AR60)=0,"",SUMIF($F$22:$F$60,"生活相談員",AR22:AR60))</f>
        <v>
7.00000000000001</v>
      </c>
      <c r="AS62" s="168" t="n">
        <f aca="false">
IF(SUMIF($F$22:$F$60, "生活相談員", AS22:AS60)=0,"",SUMIF($F$22:$F$60,"生活相談員",AS22:AS60))</f>
        <v>
7.00000000000001</v>
      </c>
      <c r="AT62" s="169" t="n">
        <f aca="false">
IF(SUMIF($F$22:$F$60, "生活相談員", AT22:AT60)=0,"",SUMIF($F$22:$F$60,"生活相談員",AT22:AT60))</f>
        <v>
7.00000000000001</v>
      </c>
      <c r="AU62" s="167" t="str">
        <f aca="false">
IF(SUMIF($F$22:$F$60, "生活相談員", AU22:AU60)=0,"",SUMIF($F$22:$F$60,"生活相談員",AU22:AU60))</f>
        <v>
</v>
      </c>
      <c r="AV62" s="168" t="str">
        <f aca="false">
IF(SUMIF($F$22:$F$60, "生活相談員", AV22:AV60)=0,"",SUMIF($F$22:$F$60,"生活相談員",AV22:AV60))</f>
        <v>
</v>
      </c>
      <c r="AW62" s="169" t="str">
        <f aca="false">
IF(SUMIF($F$22:$F$60, "生活相談員", AW22:AW60)=0,"",SUMIF($F$22:$F$60,"生活相談員",AW22:AW60))</f>
        <v>
</v>
      </c>
      <c r="AX62" s="170" t="n">
        <f aca="false">
IF(SUMIF($C$22:$C$60, "生活相談員", AX22:AY60)=0,"",SUMIF($C$22:$C$60,"生活相談員",AX22:AY60))</f>
        <v>
224</v>
      </c>
      <c r="AY62" s="170"/>
      <c r="AZ62" s="171" t="e">
        <f aca="false">
IF(AX62="","",IF($BB$3="計画",AX62/4,IF($BB$3="実績",AX62/())))</f>
        <v>
#VALUE!</v>
      </c>
      <c r="BA62" s="171"/>
      <c r="BB62" s="172"/>
      <c r="BC62" s="172"/>
      <c r="BD62" s="172"/>
      <c r="BE62" s="172"/>
      <c r="BF62" s="172"/>
      <c r="BN62" s="0"/>
      <c r="BO62" s="0"/>
      <c r="BP62" s="0"/>
      <c r="BQ62" s="0"/>
      <c r="BR62" s="0"/>
      <c r="BS62" s="0"/>
      <c r="BT62" s="0"/>
      <c r="BU62" s="0"/>
    </row>
    <row r="63" customFormat="false" ht="20.1" hidden="false" customHeight="true" outlineLevel="0" collapsed="false">
      <c r="A63" s="0"/>
      <c r="B63" s="173"/>
      <c r="C63" s="174"/>
      <c r="D63" s="174"/>
      <c r="E63" s="174"/>
      <c r="F63" s="174"/>
      <c r="G63" s="174"/>
      <c r="H63" s="175" t="s">
        <v>
88</v>
      </c>
      <c r="I63" s="175"/>
      <c r="J63" s="175"/>
      <c r="K63" s="175"/>
      <c r="L63" s="175"/>
      <c r="M63" s="175"/>
      <c r="N63" s="175"/>
      <c r="O63" s="175"/>
      <c r="P63" s="175"/>
      <c r="Q63" s="175"/>
      <c r="R63" s="175"/>
      <c r="S63" s="176" t="n">
        <f aca="false">
IF(SUMIF($F$22:$F$60, "看護職員", S22:S60)=0,"",SUMIF($F$22:$F$60, "看護職員", S22:S60))</f>
        <v>
4</v>
      </c>
      <c r="T63" s="177" t="n">
        <f aca="false">
IF(SUMIF($F$22:$F$60, "看護職員", T22:T60)=0,"",SUMIF($F$22:$F$60, "看護職員", T22:T60))</f>
        <v>
4</v>
      </c>
      <c r="U63" s="177" t="n">
        <f aca="false">
IF(SUMIF($F$22:$F$60, "看護職員", U22:U60)=0,"",SUMIF($F$22:$F$60, "看護職員", U22:U60))</f>
        <v>
4</v>
      </c>
      <c r="V63" s="177" t="n">
        <f aca="false">
IF(SUMIF($F$22:$F$60, "看護職員", V22:V60)=0,"",SUMIF($F$22:$F$60, "看護職員", V22:V60))</f>
        <v>
4</v>
      </c>
      <c r="W63" s="177" t="n">
        <f aca="false">
IF(SUMIF($F$22:$F$60, "看護職員", W22:W60)=0,"",SUMIF($F$22:$F$60, "看護職員", W22:W60))</f>
        <v>
4</v>
      </c>
      <c r="X63" s="177" t="n">
        <f aca="false">
IF(SUMIF($F$22:$F$60, "看護職員", X22:X60)=0,"",SUMIF($F$22:$F$60, "看護職員", X22:X60))</f>
        <v>
4</v>
      </c>
      <c r="Y63" s="178" t="n">
        <f aca="false">
IF(SUMIF($F$22:$F$60, "看護職員", Y22:Y60)=0,"",SUMIF($F$22:$F$60, "看護職員", Y22:Y60))</f>
        <v>
4</v>
      </c>
      <c r="Z63" s="176" t="n">
        <f aca="false">
IF(SUMIF($F$22:$F$60, "看護職員", Z22:Z60)=0,"",SUMIF($F$22:$F$60, "看護職員", Z22:Z60))</f>
        <v>
4</v>
      </c>
      <c r="AA63" s="177" t="n">
        <f aca="false">
IF(SUMIF($F$22:$F$60, "看護職員", AA22:AA60)=0,"",SUMIF($F$22:$F$60, "看護職員", AA22:AA60))</f>
        <v>
4</v>
      </c>
      <c r="AB63" s="177" t="n">
        <f aca="false">
IF(SUMIF($F$22:$F$60, "看護職員", AB22:AB60)=0,"",SUMIF($F$22:$F$60, "看護職員", AB22:AB60))</f>
        <v>
4</v>
      </c>
      <c r="AC63" s="177" t="n">
        <f aca="false">
IF(SUMIF($F$22:$F$60, "看護職員", AC22:AC60)=0,"",SUMIF($F$22:$F$60, "看護職員", AC22:AC60))</f>
        <v>
4</v>
      </c>
      <c r="AD63" s="177" t="n">
        <f aca="false">
IF(SUMIF($F$22:$F$60, "看護職員", AD22:AD60)=0,"",SUMIF($F$22:$F$60, "看護職員", AD22:AD60))</f>
        <v>
4</v>
      </c>
      <c r="AE63" s="177" t="n">
        <f aca="false">
IF(SUMIF($F$22:$F$60, "看護職員", AE22:AE60)=0,"",SUMIF($F$22:$F$60, "看護職員", AE22:AE60))</f>
        <v>
4</v>
      </c>
      <c r="AF63" s="178" t="n">
        <f aca="false">
IF(SUMIF($F$22:$F$60, "看護職員", AF22:AF60)=0,"",SUMIF($F$22:$F$60, "看護職員", AF22:AF60))</f>
        <v>
4</v>
      </c>
      <c r="AG63" s="176" t="n">
        <f aca="false">
IF(SUMIF($F$22:$F$60, "看護職員", AG22:AG60)=0,"",SUMIF($F$22:$F$60, "看護職員", AG22:AG60))</f>
        <v>
4</v>
      </c>
      <c r="AH63" s="177" t="n">
        <f aca="false">
IF(SUMIF($F$22:$F$60, "看護職員", AH22:AH60)=0,"",SUMIF($F$22:$F$60, "看護職員", AH22:AH60))</f>
        <v>
4</v>
      </c>
      <c r="AI63" s="177" t="n">
        <f aca="false">
IF(SUMIF($F$22:$F$60, "看護職員", AI22:AI60)=0,"",SUMIF($F$22:$F$60, "看護職員", AI22:AI60))</f>
        <v>
4</v>
      </c>
      <c r="AJ63" s="177" t="n">
        <f aca="false">
IF(SUMIF($F$22:$F$60, "看護職員", AJ22:AJ60)=0,"",SUMIF($F$22:$F$60, "看護職員", AJ22:AJ60))</f>
        <v>
4</v>
      </c>
      <c r="AK63" s="177" t="n">
        <f aca="false">
IF(SUMIF($F$22:$F$60, "看護職員", AK22:AK60)=0,"",SUMIF($F$22:$F$60, "看護職員", AK22:AK60))</f>
        <v>
4</v>
      </c>
      <c r="AL63" s="177" t="n">
        <f aca="false">
IF(SUMIF($F$22:$F$60, "看護職員", AL22:AL60)=0,"",SUMIF($F$22:$F$60, "看護職員", AL22:AL60))</f>
        <v>
4</v>
      </c>
      <c r="AM63" s="178" t="n">
        <f aca="false">
IF(SUMIF($F$22:$F$60, "看護職員", AM22:AM60)=0,"",SUMIF($F$22:$F$60, "看護職員", AM22:AM60))</f>
        <v>
4</v>
      </c>
      <c r="AN63" s="176" t="n">
        <f aca="false">
IF(SUMIF($F$22:$F$60, "看護職員", AN22:AN60)=0,"",SUMIF($F$22:$F$60, "看護職員", AN22:AN60))</f>
        <v>
4</v>
      </c>
      <c r="AO63" s="177" t="n">
        <f aca="false">
IF(SUMIF($F$22:$F$60, "看護職員", AO22:AO60)=0,"",SUMIF($F$22:$F$60, "看護職員", AO22:AO60))</f>
        <v>
4</v>
      </c>
      <c r="AP63" s="177" t="n">
        <f aca="false">
IF(SUMIF($F$22:$F$60, "看護職員", AP22:AP60)=0,"",SUMIF($F$22:$F$60, "看護職員", AP22:AP60))</f>
        <v>
4</v>
      </c>
      <c r="AQ63" s="177" t="n">
        <f aca="false">
IF(SUMIF($F$22:$F$60, "看護職員", AQ22:AQ60)=0,"",SUMIF($F$22:$F$60, "看護職員", AQ22:AQ60))</f>
        <v>
4</v>
      </c>
      <c r="AR63" s="177" t="n">
        <f aca="false">
IF(SUMIF($F$22:$F$60, "看護職員", AR22:AR60)=0,"",SUMIF($F$22:$F$60, "看護職員", AR22:AR60))</f>
        <v>
4</v>
      </c>
      <c r="AS63" s="177" t="n">
        <f aca="false">
IF(SUMIF($F$22:$F$60, "看護職員", AS22:AS60)=0,"",SUMIF($F$22:$F$60, "看護職員", AS22:AS60))</f>
        <v>
4</v>
      </c>
      <c r="AT63" s="178" t="n">
        <f aca="false">
IF(SUMIF($F$22:$F$60, "看護職員", AT22:AT60)=0,"",SUMIF($F$22:$F$60, "看護職員", AT22:AT60))</f>
        <v>
4</v>
      </c>
      <c r="AU63" s="176" t="str">
        <f aca="false">
IF(SUMIF($F$22:$F$60, "看護職員", AU22:AU60)=0,"",SUMIF($F$22:$F$60, "看護職員", AU22:AU60))</f>
        <v>
</v>
      </c>
      <c r="AV63" s="177" t="str">
        <f aca="false">
IF(SUMIF($F$22:$F$60, "看護職員", AV22:AV60)=0,"",SUMIF($F$22:$F$60, "看護職員", AV22:AV60))</f>
        <v>
</v>
      </c>
      <c r="AW63" s="178" t="str">
        <f aca="false">
IF(SUMIF($F$22:$F$60, "看護職員", AW22:AW60)=0,"",SUMIF($F$22:$F$60, "看護職員", AW22:AW60))</f>
        <v>
</v>
      </c>
      <c r="AX63" s="179" t="n">
        <f aca="false">
IF(SUMIF($C$22:$C$60, "看護職員", AX22:AX60)=0,"",SUMIF($C$22:$C$60, "看護職員", AX22:AX60))</f>
        <v>
112</v>
      </c>
      <c r="AY63" s="179"/>
      <c r="AZ63" s="180" t="e">
        <f aca="false">
IF(AX63="","",IF($BB$3="計画",AX63/4,IF($BB$3="実績",AX63/())))</f>
        <v>
#VALUE!</v>
      </c>
      <c r="BA63" s="180"/>
      <c r="BB63" s="172"/>
      <c r="BC63" s="172"/>
      <c r="BD63" s="172"/>
      <c r="BE63" s="172"/>
      <c r="BF63" s="172"/>
      <c r="BN63" s="0"/>
      <c r="BO63" s="0"/>
      <c r="BP63" s="0"/>
      <c r="BQ63" s="0"/>
      <c r="BR63" s="0"/>
      <c r="BS63" s="0"/>
      <c r="BT63" s="0"/>
      <c r="BU63" s="0"/>
    </row>
    <row r="64" customFormat="false" ht="20.25" hidden="false" customHeight="true" outlineLevel="0" collapsed="false">
      <c r="A64" s="0"/>
      <c r="B64" s="173"/>
      <c r="C64" s="174"/>
      <c r="D64" s="174"/>
      <c r="E64" s="174"/>
      <c r="F64" s="174"/>
      <c r="G64" s="174"/>
      <c r="H64" s="175" t="s">
        <v>
89</v>
      </c>
      <c r="I64" s="175"/>
      <c r="J64" s="175"/>
      <c r="K64" s="175"/>
      <c r="L64" s="175"/>
      <c r="M64" s="175"/>
      <c r="N64" s="175"/>
      <c r="O64" s="175"/>
      <c r="P64" s="175"/>
      <c r="Q64" s="175"/>
      <c r="R64" s="175"/>
      <c r="S64" s="176" t="n">
        <f aca="false">
IF(SUMIF($F$22:$F$60, "介護職員", S22:S60)=0,"",SUMIF($F$22:$F$60, "介護職員", S22:S60))</f>
        <v>
14</v>
      </c>
      <c r="T64" s="177" t="n">
        <f aca="false">
IF(SUMIF($F$22:$F$60, "介護職員", T22:T60)=0,"",SUMIF($F$22:$F$60, "介護職員", T22:T60))</f>
        <v>
14</v>
      </c>
      <c r="U64" s="177" t="n">
        <f aca="false">
IF(SUMIF($F$22:$F$60, "介護職員", U22:U60)=0,"",SUMIF($F$22:$F$60, "介護職員", U22:U60))</f>
        <v>
14</v>
      </c>
      <c r="V64" s="177" t="n">
        <f aca="false">
IF(SUMIF($F$22:$F$60, "介護職員", V22:V60)=0,"",SUMIF($F$22:$F$60, "介護職員", V22:V60))</f>
        <v>
14</v>
      </c>
      <c r="W64" s="177" t="n">
        <f aca="false">
IF(SUMIF($F$22:$F$60, "介護職員", W22:W60)=0,"",SUMIF($F$22:$F$60, "介護職員", W22:W60))</f>
        <v>
14</v>
      </c>
      <c r="X64" s="177" t="n">
        <f aca="false">
IF(SUMIF($F$22:$F$60, "介護職員", X22:X60)=0,"",SUMIF($F$22:$F$60, "介護職員", X22:X60))</f>
        <v>
14</v>
      </c>
      <c r="Y64" s="178" t="n">
        <f aca="false">
IF(SUMIF($F$22:$F$60, "介護職員", Y22:Y60)=0,"",SUMIF($F$22:$F$60, "介護職員", Y22:Y60))</f>
        <v>
14</v>
      </c>
      <c r="Z64" s="176" t="n">
        <f aca="false">
IF(SUMIF($F$22:$F$60, "介護職員", Z22:Z60)=0,"",SUMIF($F$22:$F$60, "介護職員", Z22:Z60))</f>
        <v>
14</v>
      </c>
      <c r="AA64" s="177" t="n">
        <f aca="false">
IF(SUMIF($F$22:$F$60, "介護職員", AA22:AA60)=0,"",SUMIF($F$22:$F$60, "介護職員", AA22:AA60))</f>
        <v>
14</v>
      </c>
      <c r="AB64" s="177" t="n">
        <f aca="false">
IF(SUMIF($F$22:$F$60, "介護職員", AB22:AB60)=0,"",SUMIF($F$22:$F$60, "介護職員", AB22:AB60))</f>
        <v>
14</v>
      </c>
      <c r="AC64" s="177" t="n">
        <f aca="false">
IF(SUMIF($F$22:$F$60, "介護職員", AC22:AC60)=0,"",SUMIF($F$22:$F$60, "介護職員", AC22:AC60))</f>
        <v>
14</v>
      </c>
      <c r="AD64" s="177" t="n">
        <f aca="false">
IF(SUMIF($F$22:$F$60, "介護職員", AD22:AD60)=0,"",SUMIF($F$22:$F$60, "介護職員", AD22:AD60))</f>
        <v>
14</v>
      </c>
      <c r="AE64" s="177" t="n">
        <f aca="false">
IF(SUMIF($F$22:$F$60, "介護職員", AE22:AE60)=0,"",SUMIF($F$22:$F$60, "介護職員", AE22:AE60))</f>
        <v>
14</v>
      </c>
      <c r="AF64" s="178" t="n">
        <f aca="false">
IF(SUMIF($F$22:$F$60, "介護職員", AF22:AF60)=0,"",SUMIF($F$22:$F$60, "介護職員", AF22:AF60))</f>
        <v>
14</v>
      </c>
      <c r="AG64" s="176" t="n">
        <f aca="false">
IF(SUMIF($F$22:$F$60, "介護職員", AG22:AG60)=0,"",SUMIF($F$22:$F$60, "介護職員", AG22:AG60))</f>
        <v>
14</v>
      </c>
      <c r="AH64" s="177" t="n">
        <f aca="false">
IF(SUMIF($F$22:$F$60, "介護職員", AH22:AH60)=0,"",SUMIF($F$22:$F$60, "介護職員", AH22:AH60))</f>
        <v>
14</v>
      </c>
      <c r="AI64" s="177" t="n">
        <f aca="false">
IF(SUMIF($F$22:$F$60, "介護職員", AI22:AI60)=0,"",SUMIF($F$22:$F$60, "介護職員", AI22:AI60))</f>
        <v>
14</v>
      </c>
      <c r="AJ64" s="177" t="n">
        <f aca="false">
IF(SUMIF($F$22:$F$60, "介護職員", AJ22:AJ60)=0,"",SUMIF($F$22:$F$60, "介護職員", AJ22:AJ60))</f>
        <v>
14</v>
      </c>
      <c r="AK64" s="177" t="n">
        <f aca="false">
IF(SUMIF($F$22:$F$60, "介護職員", AK22:AK60)=0,"",SUMIF($F$22:$F$60, "介護職員", AK22:AK60))</f>
        <v>
14</v>
      </c>
      <c r="AL64" s="177" t="n">
        <f aca="false">
IF(SUMIF($F$22:$F$60, "介護職員", AL22:AL60)=0,"",SUMIF($F$22:$F$60, "介護職員", AL22:AL60))</f>
        <v>
14</v>
      </c>
      <c r="AM64" s="178" t="n">
        <f aca="false">
IF(SUMIF($F$22:$F$60, "介護職員", AM22:AM60)=0,"",SUMIF($F$22:$F$60, "介護職員", AM22:AM60))</f>
        <v>
14</v>
      </c>
      <c r="AN64" s="176" t="n">
        <f aca="false">
IF(SUMIF($F$22:$F$60, "介護職員", AN22:AN60)=0,"",SUMIF($F$22:$F$60, "介護職員", AN22:AN60))</f>
        <v>
14</v>
      </c>
      <c r="AO64" s="177" t="n">
        <f aca="false">
IF(SUMIF($F$22:$F$60, "介護職員", AO22:AO60)=0,"",SUMIF($F$22:$F$60, "介護職員", AO22:AO60))</f>
        <v>
14</v>
      </c>
      <c r="AP64" s="177" t="n">
        <f aca="false">
IF(SUMIF($F$22:$F$60, "介護職員", AP22:AP60)=0,"",SUMIF($F$22:$F$60, "介護職員", AP22:AP60))</f>
        <v>
14</v>
      </c>
      <c r="AQ64" s="177" t="n">
        <f aca="false">
IF(SUMIF($F$22:$F$60, "介護職員", AQ22:AQ60)=0,"",SUMIF($F$22:$F$60, "介護職員", AQ22:AQ60))</f>
        <v>
14</v>
      </c>
      <c r="AR64" s="177" t="n">
        <f aca="false">
IF(SUMIF($F$22:$F$60, "介護職員", AR22:AR60)=0,"",SUMIF($F$22:$F$60, "介護職員", AR22:AR60))</f>
        <v>
14</v>
      </c>
      <c r="AS64" s="177" t="n">
        <f aca="false">
IF(SUMIF($F$22:$F$60, "介護職員", AS22:AS60)=0,"",SUMIF($F$22:$F$60, "介護職員", AS22:AS60))</f>
        <v>
14</v>
      </c>
      <c r="AT64" s="178" t="n">
        <f aca="false">
IF(SUMIF($F$22:$F$60, "介護職員", AT22:AT60)=0,"",SUMIF($F$22:$F$60, "介護職員", AT22:AT60))</f>
        <v>
14</v>
      </c>
      <c r="AU64" s="176" t="str">
        <f aca="false">
IF(SUMIF($F$22:$F$60, "介護職員", AU22:AU60)=0,"",SUMIF($F$22:$F$60, "介護職員", AU22:AU60))</f>
        <v>
</v>
      </c>
      <c r="AV64" s="177" t="str">
        <f aca="false">
IF(SUMIF($F$22:$F$60, "介護職員", AV22:AV60)=0,"",SUMIF($F$22:$F$60, "介護職員", AV22:AV60))</f>
        <v>
</v>
      </c>
      <c r="AW64" s="178" t="str">
        <f aca="false">
IF(SUMIF($F$22:$F$60, "介護職員", AW22:AW60)=0,"",SUMIF($F$22:$F$60, "介護職員", AW22:AW60))</f>
        <v>
</v>
      </c>
      <c r="AX64" s="179" t="n">
        <f aca="false">
IF(SUMIF($C$22:$C$60, "介護職員", AX22:AX60)=0,"",SUMIF($C$22:$C$60, "介護職員", AX22:AX60))</f>
        <v>
448</v>
      </c>
      <c r="AY64" s="179"/>
      <c r="AZ64" s="180" t="e">
        <f aca="false">
IF(AX64="","",IF($BB$3="計画",AX64/4,IF($BB$3="実績",AX64/())))</f>
        <v>
#VALUE!</v>
      </c>
      <c r="BA64" s="180"/>
      <c r="BB64" s="172"/>
      <c r="BC64" s="172"/>
      <c r="BD64" s="172"/>
      <c r="BE64" s="172"/>
      <c r="BF64" s="172"/>
      <c r="BN64" s="0"/>
      <c r="BO64" s="0"/>
      <c r="BP64" s="0"/>
      <c r="BQ64" s="0"/>
      <c r="BR64" s="0"/>
      <c r="BS64" s="0"/>
      <c r="BT64" s="0"/>
      <c r="BU64" s="0"/>
    </row>
    <row r="65" customFormat="false" ht="20.25" hidden="false" customHeight="true" outlineLevel="0" collapsed="false">
      <c r="A65" s="0"/>
      <c r="B65" s="173"/>
      <c r="C65" s="174"/>
      <c r="D65" s="174"/>
      <c r="E65" s="174"/>
      <c r="F65" s="174"/>
      <c r="G65" s="174"/>
      <c r="H65" s="175" t="s">
        <v>
90</v>
      </c>
      <c r="I65" s="175"/>
      <c r="J65" s="175"/>
      <c r="K65" s="175"/>
      <c r="L65" s="175"/>
      <c r="M65" s="175"/>
      <c r="N65" s="175"/>
      <c r="O65" s="175"/>
      <c r="P65" s="175"/>
      <c r="Q65" s="175"/>
      <c r="R65" s="175"/>
      <c r="S65" s="181" t="n">
        <v>
12</v>
      </c>
      <c r="T65" s="182" t="n">
        <v>
12</v>
      </c>
      <c r="U65" s="182" t="n">
        <v>
12</v>
      </c>
      <c r="V65" s="182" t="n">
        <v>
12</v>
      </c>
      <c r="W65" s="182" t="n">
        <v>
12</v>
      </c>
      <c r="X65" s="182" t="n">
        <v>
12</v>
      </c>
      <c r="Y65" s="183" t="n">
        <v>
12</v>
      </c>
      <c r="Z65" s="181" t="n">
        <v>
12</v>
      </c>
      <c r="AA65" s="182" t="n">
        <v>
12</v>
      </c>
      <c r="AB65" s="182" t="n">
        <v>
12</v>
      </c>
      <c r="AC65" s="182" t="n">
        <v>
12</v>
      </c>
      <c r="AD65" s="182" t="n">
        <v>
12</v>
      </c>
      <c r="AE65" s="182" t="n">
        <v>
12</v>
      </c>
      <c r="AF65" s="183" t="n">
        <v>
12</v>
      </c>
      <c r="AG65" s="181" t="n">
        <v>
12</v>
      </c>
      <c r="AH65" s="182" t="n">
        <v>
12</v>
      </c>
      <c r="AI65" s="182" t="n">
        <v>
12</v>
      </c>
      <c r="AJ65" s="182" t="n">
        <v>
12</v>
      </c>
      <c r="AK65" s="182" t="n">
        <v>
12</v>
      </c>
      <c r="AL65" s="182" t="n">
        <v>
12</v>
      </c>
      <c r="AM65" s="183" t="n">
        <v>
12</v>
      </c>
      <c r="AN65" s="181" t="n">
        <v>
12</v>
      </c>
      <c r="AO65" s="182" t="n">
        <v>
12</v>
      </c>
      <c r="AP65" s="182" t="n">
        <v>
12</v>
      </c>
      <c r="AQ65" s="182" t="n">
        <v>
12</v>
      </c>
      <c r="AR65" s="182" t="n">
        <v>
12</v>
      </c>
      <c r="AS65" s="182" t="n">
        <v>
12</v>
      </c>
      <c r="AT65" s="183" t="n">
        <v>
12</v>
      </c>
      <c r="AU65" s="181"/>
      <c r="AV65" s="182"/>
      <c r="AW65" s="183"/>
      <c r="AX65" s="184"/>
      <c r="AY65" s="184"/>
      <c r="AZ65" s="184"/>
      <c r="BA65" s="184"/>
      <c r="BB65" s="172"/>
      <c r="BC65" s="172"/>
      <c r="BD65" s="172"/>
      <c r="BE65" s="172"/>
      <c r="BF65" s="172"/>
      <c r="BN65" s="0"/>
      <c r="BO65" s="0"/>
      <c r="BP65" s="0"/>
      <c r="BQ65" s="0"/>
      <c r="BR65" s="0"/>
      <c r="BS65" s="0"/>
      <c r="BT65" s="0"/>
      <c r="BU65" s="0"/>
    </row>
    <row r="66" customFormat="false" ht="20.25" hidden="false" customHeight="true" outlineLevel="0" collapsed="false">
      <c r="A66" s="0"/>
      <c r="B66" s="173"/>
      <c r="C66" s="174"/>
      <c r="D66" s="174"/>
      <c r="E66" s="174"/>
      <c r="F66" s="174"/>
      <c r="G66" s="174"/>
      <c r="H66" s="185" t="s">
        <v>
91</v>
      </c>
      <c r="I66" s="185"/>
      <c r="J66" s="185"/>
      <c r="K66" s="185"/>
      <c r="L66" s="185"/>
      <c r="M66" s="185"/>
      <c r="N66" s="185"/>
      <c r="O66" s="185"/>
      <c r="P66" s="185"/>
      <c r="Q66" s="185"/>
      <c r="R66" s="185"/>
      <c r="S66" s="181" t="n">
        <v>
7</v>
      </c>
      <c r="T66" s="182" t="n">
        <v>
7</v>
      </c>
      <c r="U66" s="182" t="n">
        <v>
7</v>
      </c>
      <c r="V66" s="182" t="n">
        <v>
7</v>
      </c>
      <c r="W66" s="182" t="n">
        <v>
7</v>
      </c>
      <c r="X66" s="182" t="n">
        <v>
7</v>
      </c>
      <c r="Y66" s="183" t="n">
        <v>
7</v>
      </c>
      <c r="Z66" s="181" t="n">
        <v>
7</v>
      </c>
      <c r="AA66" s="182" t="n">
        <v>
7</v>
      </c>
      <c r="AB66" s="182" t="n">
        <v>
7</v>
      </c>
      <c r="AC66" s="182" t="n">
        <v>
7</v>
      </c>
      <c r="AD66" s="182" t="n">
        <v>
7</v>
      </c>
      <c r="AE66" s="182" t="n">
        <v>
7</v>
      </c>
      <c r="AF66" s="183" t="n">
        <v>
7</v>
      </c>
      <c r="AG66" s="181" t="n">
        <v>
7</v>
      </c>
      <c r="AH66" s="182" t="n">
        <v>
7</v>
      </c>
      <c r="AI66" s="182" t="n">
        <v>
7</v>
      </c>
      <c r="AJ66" s="182" t="n">
        <v>
7</v>
      </c>
      <c r="AK66" s="182" t="n">
        <v>
7</v>
      </c>
      <c r="AL66" s="182" t="n">
        <v>
7</v>
      </c>
      <c r="AM66" s="183" t="n">
        <v>
7</v>
      </c>
      <c r="AN66" s="181" t="n">
        <v>
7</v>
      </c>
      <c r="AO66" s="182" t="n">
        <v>
7</v>
      </c>
      <c r="AP66" s="182" t="n">
        <v>
7</v>
      </c>
      <c r="AQ66" s="182" t="n">
        <v>
7</v>
      </c>
      <c r="AR66" s="182" t="n">
        <v>
7</v>
      </c>
      <c r="AS66" s="182" t="n">
        <v>
7</v>
      </c>
      <c r="AT66" s="183" t="n">
        <v>
7</v>
      </c>
      <c r="AU66" s="181"/>
      <c r="AV66" s="182"/>
      <c r="AW66" s="183"/>
      <c r="AX66" s="184"/>
      <c r="AY66" s="184"/>
      <c r="AZ66" s="184"/>
      <c r="BA66" s="184"/>
      <c r="BB66" s="172"/>
      <c r="BC66" s="172"/>
      <c r="BD66" s="172"/>
      <c r="BE66" s="172"/>
      <c r="BF66" s="172"/>
      <c r="BN66" s="0"/>
      <c r="BO66" s="0"/>
      <c r="BP66" s="0"/>
      <c r="BQ66" s="0"/>
      <c r="BR66" s="0"/>
      <c r="BS66" s="0"/>
      <c r="BT66" s="0"/>
      <c r="BU66" s="0"/>
    </row>
    <row r="67" customFormat="false" ht="18.75" hidden="false" customHeight="true" outlineLevel="0" collapsed="false">
      <c r="A67" s="0"/>
      <c r="B67" s="78" t="s">
        <v>
92</v>
      </c>
      <c r="C67" s="78"/>
      <c r="D67" s="78"/>
      <c r="E67" s="78"/>
      <c r="F67" s="78"/>
      <c r="G67" s="78"/>
      <c r="H67" s="78"/>
      <c r="I67" s="78"/>
      <c r="J67" s="78"/>
      <c r="K67" s="78"/>
      <c r="L67" s="186" t="s">
        <v>
66</v>
      </c>
      <c r="M67" s="186"/>
      <c r="N67" s="186"/>
      <c r="O67" s="186"/>
      <c r="P67" s="186"/>
      <c r="Q67" s="186"/>
      <c r="R67" s="186"/>
      <c r="S67" s="187" t="n">
        <f aca="false">
IF($L67="","",IF(COUNTIFS($F$22:$F$60,$L67,S$22:S$60,"&gt;0")=0,"",COUNTIFS($F$22:$F$60,$L67,S$22:S$60,"&gt;0")))</f>
        <v>
1</v>
      </c>
      <c r="T67" s="188" t="n">
        <f aca="false">
IF($L67="","",IF(COUNTIFS($F$22:$F$60,$L67,T$22:T$60,"&gt;0")=0,"",COUNTIFS($F$22:$F$60,$L67,T$22:T$60,"&gt;0")))</f>
        <v>
1</v>
      </c>
      <c r="U67" s="188" t="n">
        <f aca="false">
IF($L67="","",IF(COUNTIFS($F$22:$F$60,$L67,U$22:U$60,"&gt;0")=0,"",COUNTIFS($F$22:$F$60,$L67,U$22:U$60,"&gt;0")))</f>
        <v>
1</v>
      </c>
      <c r="V67" s="188" t="n">
        <f aca="false">
IF($L67="","",IF(COUNTIFS($F$22:$F$60,$L67,V$22:V$60,"&gt;0")=0,"",COUNTIFS($F$22:$F$60,$L67,V$22:V$60,"&gt;0")))</f>
        <v>
1</v>
      </c>
      <c r="W67" s="188" t="n">
        <f aca="false">
IF($L67="","",IF(COUNTIFS($F$22:$F$60,$L67,W$22:W$60,"&gt;0")=0,"",COUNTIFS($F$22:$F$60,$L67,W$22:W$60,"&gt;0")))</f>
        <v>
1</v>
      </c>
      <c r="X67" s="188" t="n">
        <f aca="false">
IF($L67="","",IF(COUNTIFS($F$22:$F$60,$L67,X$22:X$60,"&gt;0")=0,"",COUNTIFS($F$22:$F$60,$L67,X$22:X$60,"&gt;0")))</f>
        <v>
1</v>
      </c>
      <c r="Y67" s="189" t="n">
        <f aca="false">
IF($L67="","",IF(COUNTIFS($F$22:$F$60,$L67,Y$22:Y$60,"&gt;0")=0,"",COUNTIFS($F$22:$F$60,$L67,Y$22:Y$60,"&gt;0")))</f>
        <v>
1</v>
      </c>
      <c r="Z67" s="190" t="n">
        <f aca="false">
IF($L67="","",IF(COUNTIFS($F$22:$F$60,$L67,Z$22:Z$60,"&gt;0")=0,"",COUNTIFS($F$22:$F$60,$L67,Z$22:Z$60,"&gt;0")))</f>
        <v>
1</v>
      </c>
      <c r="AA67" s="188" t="n">
        <f aca="false">
IF($L67="","",IF(COUNTIFS($F$22:$F$60,$L67,AA$22:AA$60,"&gt;0")=0,"",COUNTIFS($F$22:$F$60,$L67,AA$22:AA$60,"&gt;0")))</f>
        <v>
1</v>
      </c>
      <c r="AB67" s="188" t="n">
        <f aca="false">
IF($L67="","",IF(COUNTIFS($F$22:$F$60,$L67,AB$22:AB$60,"&gt;0")=0,"",COUNTIFS($F$22:$F$60,$L67,AB$22:AB$60,"&gt;0")))</f>
        <v>
1</v>
      </c>
      <c r="AC67" s="188" t="n">
        <f aca="false">
IF($L67="","",IF(COUNTIFS($F$22:$F$60,$L67,AC$22:AC$60,"&gt;0")=0,"",COUNTIFS($F$22:$F$60,$L67,AC$22:AC$60,"&gt;0")))</f>
        <v>
1</v>
      </c>
      <c r="AD67" s="188" t="n">
        <f aca="false">
IF($L67="","",IF(COUNTIFS($F$22:$F$60,$L67,AD$22:AD$60,"&gt;0")=0,"",COUNTIFS($F$22:$F$60,$L67,AD$22:AD$60,"&gt;0")))</f>
        <v>
1</v>
      </c>
      <c r="AE67" s="188" t="n">
        <f aca="false">
IF($L67="","",IF(COUNTIFS($F$22:$F$60,$L67,AE$22:AE$60,"&gt;0")=0,"",COUNTIFS($F$22:$F$60,$L67,AE$22:AE$60,"&gt;0")))</f>
        <v>
1</v>
      </c>
      <c r="AF67" s="189" t="n">
        <f aca="false">
IF($L67="","",IF(COUNTIFS($F$22:$F$60,$L67,AF$22:AF$60,"&gt;0")=0,"",COUNTIFS($F$22:$F$60,$L67,AF$22:AF$60,"&gt;0")))</f>
        <v>
1</v>
      </c>
      <c r="AG67" s="188" t="n">
        <f aca="false">
IF($L67="","",IF(COUNTIFS($F$22:$F$60,$L67,AG$22:AG$60,"&gt;0")=0,"",COUNTIFS($F$22:$F$60,$L67,AG$22:AG$60,"&gt;0")))</f>
        <v>
1</v>
      </c>
      <c r="AH67" s="188" t="n">
        <f aca="false">
IF($L67="","",IF(COUNTIFS($F$22:$F$60,$L67,AH$22:AH$60,"&gt;0")=0,"",COUNTIFS($F$22:$F$60,$L67,AH$22:AH$60,"&gt;0")))</f>
        <v>
1</v>
      </c>
      <c r="AI67" s="188" t="n">
        <f aca="false">
IF($L67="","",IF(COUNTIFS($F$22:$F$60,$L67,AI$22:AI$60,"&gt;0")=0,"",COUNTIFS($F$22:$F$60,$L67,AI$22:AI$60,"&gt;0")))</f>
        <v>
1</v>
      </c>
      <c r="AJ67" s="188" t="n">
        <f aca="false">
IF($L67="","",IF(COUNTIFS($F$22:$F$60,$L67,AJ$22:AJ$60,"&gt;0")=0,"",COUNTIFS($F$22:$F$60,$L67,AJ$22:AJ$60,"&gt;0")))</f>
        <v>
1</v>
      </c>
      <c r="AK67" s="188" t="n">
        <f aca="false">
IF($L67="","",IF(COUNTIFS($F$22:$F$60,$L67,AK$22:AK$60,"&gt;0")=0,"",COUNTIFS($F$22:$F$60,$L67,AK$22:AK$60,"&gt;0")))</f>
        <v>
1</v>
      </c>
      <c r="AL67" s="188" t="n">
        <f aca="false">
IF($L67="","",IF(COUNTIFS($F$22:$F$60,$L67,AL$22:AL$60,"&gt;0")=0,"",COUNTIFS($F$22:$F$60,$L67,AL$22:AL$60,"&gt;0")))</f>
        <v>
1</v>
      </c>
      <c r="AM67" s="189" t="n">
        <f aca="false">
IF($L67="","",IF(COUNTIFS($F$22:$F$60,$L67,AM$22:AM$60,"&gt;0")=0,"",COUNTIFS($F$22:$F$60,$L67,AM$22:AM$60,"&gt;0")))</f>
        <v>
1</v>
      </c>
      <c r="AN67" s="188" t="n">
        <f aca="false">
IF($L67="","",IF(COUNTIFS($F$22:$F$60,$L67,AN$22:AN$60,"&gt;0")=0,"",COUNTIFS($F$22:$F$60,$L67,AN$22:AN$60,"&gt;0")))</f>
        <v>
1</v>
      </c>
      <c r="AO67" s="188" t="n">
        <f aca="false">
IF($L67="","",IF(COUNTIFS($F$22:$F$60,$L67,AO$22:AO$60,"&gt;0")=0,"",COUNTIFS($F$22:$F$60,$L67,AO$22:AO$60,"&gt;0")))</f>
        <v>
1</v>
      </c>
      <c r="AP67" s="188" t="n">
        <f aca="false">
IF($L67="","",IF(COUNTIFS($F$22:$F$60,$L67,AP$22:AP$60,"&gt;0")=0,"",COUNTIFS($F$22:$F$60,$L67,AP$22:AP$60,"&gt;0")))</f>
        <v>
1</v>
      </c>
      <c r="AQ67" s="188" t="n">
        <f aca="false">
IF($L67="","",IF(COUNTIFS($F$22:$F$60,$L67,AQ$22:AQ$60,"&gt;0")=0,"",COUNTIFS($F$22:$F$60,$L67,AQ$22:AQ$60,"&gt;0")))</f>
        <v>
1</v>
      </c>
      <c r="AR67" s="188" t="n">
        <f aca="false">
IF($L67="","",IF(COUNTIFS($F$22:$F$60,$L67,AR$22:AR$60,"&gt;0")=0,"",COUNTIFS($F$22:$F$60,$L67,AR$22:AR$60,"&gt;0")))</f>
        <v>
1</v>
      </c>
      <c r="AS67" s="188" t="n">
        <f aca="false">
IF($L67="","",IF(COUNTIFS($F$22:$F$60,$L67,AS$22:AS$60,"&gt;0")=0,"",COUNTIFS($F$22:$F$60,$L67,AS$22:AS$60,"&gt;0")))</f>
        <v>
1</v>
      </c>
      <c r="AT67" s="189" t="n">
        <f aca="false">
IF($L67="","",IF(COUNTIFS($F$22:$F$60,$L67,AT$22:AT$60,"&gt;0")=0,"",COUNTIFS($F$22:$F$60,$L67,AT$22:AT$60,"&gt;0")))</f>
        <v>
1</v>
      </c>
      <c r="AU67" s="188" t="str">
        <f aca="false">
IF($L67="","",IF(COUNTIFS($F$22:$F$60,$L67,AU$22:AU$60,"&gt;0")=0,"",COUNTIFS($F$22:$F$60,$L67,AU$22:AU$60,"&gt;0")))</f>
        <v>
</v>
      </c>
      <c r="AV67" s="188" t="str">
        <f aca="false">
IF($L67="","",IF(COUNTIFS($F$22:$F$60,$L67,AV$22:AV$60,"&gt;0")=0,"",COUNTIFS($F$22:$F$60,$L67,AV$22:AV$60,"&gt;0")))</f>
        <v>
</v>
      </c>
      <c r="AW67" s="189" t="str">
        <f aca="false">
IF($L67="","",IF(COUNTIFS($F$22:$F$60,$L67,AW$22:AW$60,"&gt;0")=0,"",COUNTIFS($F$22:$F$60,$L67,AW$22:AW$60,"&gt;0")))</f>
        <v>
</v>
      </c>
      <c r="AX67" s="184"/>
      <c r="AY67" s="184"/>
      <c r="AZ67" s="184"/>
      <c r="BA67" s="184"/>
      <c r="BB67" s="172"/>
      <c r="BC67" s="172"/>
      <c r="BD67" s="172"/>
      <c r="BE67" s="172"/>
      <c r="BF67" s="172"/>
      <c r="BN67" s="0"/>
      <c r="BO67" s="0"/>
      <c r="BP67" s="0"/>
      <c r="BQ67" s="0"/>
      <c r="BR67" s="0"/>
      <c r="BS67" s="0"/>
      <c r="BT67" s="0"/>
      <c r="BU67" s="0"/>
    </row>
    <row r="68" customFormat="false" ht="18.75" hidden="false" customHeight="true" outlineLevel="0" collapsed="false">
      <c r="A68" s="0"/>
      <c r="B68" s="78"/>
      <c r="C68" s="78"/>
      <c r="D68" s="78"/>
      <c r="E68" s="78"/>
      <c r="F68" s="78"/>
      <c r="G68" s="78"/>
      <c r="H68" s="78"/>
      <c r="I68" s="78"/>
      <c r="J68" s="78"/>
      <c r="K68" s="78"/>
      <c r="L68" s="191" t="s">
        <v>
75</v>
      </c>
      <c r="M68" s="191"/>
      <c r="N68" s="191"/>
      <c r="O68" s="191"/>
      <c r="P68" s="191"/>
      <c r="Q68" s="191"/>
      <c r="R68" s="191"/>
      <c r="S68" s="192" t="n">
        <f aca="false">
IF($L68="","",IF(COUNTIFS($F$22:$F$60,$L68,S$22:S$60,"&gt;0")=0,"",COUNTIFS($F$22:$F$60,$L68,S$22:S$60,"&gt;0")))</f>
        <v>
1</v>
      </c>
      <c r="T68" s="193" t="n">
        <f aca="false">
IF($L68="","",IF(COUNTIFS($F$22:$F$60,$L68,T$22:T$60,"&gt;0")=0,"",COUNTIFS($F$22:$F$60,$L68,T$22:T$60,"&gt;0")))</f>
        <v>
1</v>
      </c>
      <c r="U68" s="193" t="n">
        <f aca="false">
IF($L68="","",IF(COUNTIFS($F$22:$F$60,$L68,U$22:U$60,"&gt;0")=0,"",COUNTIFS($F$22:$F$60,$L68,U$22:U$60,"&gt;0")))</f>
        <v>
1</v>
      </c>
      <c r="V68" s="193" t="n">
        <f aca="false">
IF($L68="","",IF(COUNTIFS($F$22:$F$60,$L68,V$22:V$60,"&gt;0")=0,"",COUNTIFS($F$22:$F$60,$L68,V$22:V$60,"&gt;0")))</f>
        <v>
1</v>
      </c>
      <c r="W68" s="193" t="n">
        <f aca="false">
IF($L68="","",IF(COUNTIFS($F$22:$F$60,$L68,W$22:W$60,"&gt;0")=0,"",COUNTIFS($F$22:$F$60,$L68,W$22:W$60,"&gt;0")))</f>
        <v>
1</v>
      </c>
      <c r="X68" s="193" t="n">
        <f aca="false">
IF($L68="","",IF(COUNTIFS($F$22:$F$60,$L68,X$22:X$60,"&gt;0")=0,"",COUNTIFS($F$22:$F$60,$L68,X$22:X$60,"&gt;0")))</f>
        <v>
1</v>
      </c>
      <c r="Y68" s="194" t="n">
        <f aca="false">
IF($L68="","",IF(COUNTIFS($F$22:$F$60,$L68,Y$22:Y$60,"&gt;0")=0,"",COUNTIFS($F$22:$F$60,$L68,Y$22:Y$60,"&gt;0")))</f>
        <v>
1</v>
      </c>
      <c r="Z68" s="195" t="n">
        <f aca="false">
IF($L68="","",IF(COUNTIFS($F$22:$F$60,$L68,Z$22:Z$60,"&gt;0")=0,"",COUNTIFS($F$22:$F$60,$L68,Z$22:Z$60,"&gt;0")))</f>
        <v>
1</v>
      </c>
      <c r="AA68" s="193" t="n">
        <f aca="false">
IF($L68="","",IF(COUNTIFS($F$22:$F$60,$L68,AA$22:AA$60,"&gt;0")=0,"",COUNTIFS($F$22:$F$60,$L68,AA$22:AA$60,"&gt;0")))</f>
        <v>
1</v>
      </c>
      <c r="AB68" s="193" t="n">
        <f aca="false">
IF($L68="","",IF(COUNTIFS($F$22:$F$60,$L68,AB$22:AB$60,"&gt;0")=0,"",COUNTIFS($F$22:$F$60,$L68,AB$22:AB$60,"&gt;0")))</f>
        <v>
1</v>
      </c>
      <c r="AC68" s="193" t="n">
        <f aca="false">
IF($L68="","",IF(COUNTIFS($F$22:$F$60,$L68,AC$22:AC$60,"&gt;0")=0,"",COUNTIFS($F$22:$F$60,$L68,AC$22:AC$60,"&gt;0")))</f>
        <v>
1</v>
      </c>
      <c r="AD68" s="193" t="n">
        <f aca="false">
IF($L68="","",IF(COUNTIFS($F$22:$F$60,$L68,AD$22:AD$60,"&gt;0")=0,"",COUNTIFS($F$22:$F$60,$L68,AD$22:AD$60,"&gt;0")))</f>
        <v>
1</v>
      </c>
      <c r="AE68" s="193" t="n">
        <f aca="false">
IF($L68="","",IF(COUNTIFS($F$22:$F$60,$L68,AE$22:AE$60,"&gt;0")=0,"",COUNTIFS($F$22:$F$60,$L68,AE$22:AE$60,"&gt;0")))</f>
        <v>
1</v>
      </c>
      <c r="AF68" s="194" t="n">
        <f aca="false">
IF($L68="","",IF(COUNTIFS($F$22:$F$60,$L68,AF$22:AF$60,"&gt;0")=0,"",COUNTIFS($F$22:$F$60,$L68,AF$22:AF$60,"&gt;0")))</f>
        <v>
1</v>
      </c>
      <c r="AG68" s="193" t="n">
        <f aca="false">
IF($L68="","",IF(COUNTIFS($F$22:$F$60,$L68,AG$22:AG$60,"&gt;0")=0,"",COUNTIFS($F$22:$F$60,$L68,AG$22:AG$60,"&gt;0")))</f>
        <v>
1</v>
      </c>
      <c r="AH68" s="193" t="n">
        <f aca="false">
IF($L68="","",IF(COUNTIFS($F$22:$F$60,$L68,AH$22:AH$60,"&gt;0")=0,"",COUNTIFS($F$22:$F$60,$L68,AH$22:AH$60,"&gt;0")))</f>
        <v>
1</v>
      </c>
      <c r="AI68" s="193" t="n">
        <f aca="false">
IF($L68="","",IF(COUNTIFS($F$22:$F$60,$L68,AI$22:AI$60,"&gt;0")=0,"",COUNTIFS($F$22:$F$60,$L68,AI$22:AI$60,"&gt;0")))</f>
        <v>
1</v>
      </c>
      <c r="AJ68" s="193" t="n">
        <f aca="false">
IF($L68="","",IF(COUNTIFS($F$22:$F$60,$L68,AJ$22:AJ$60,"&gt;0")=0,"",COUNTIFS($F$22:$F$60,$L68,AJ$22:AJ$60,"&gt;0")))</f>
        <v>
1</v>
      </c>
      <c r="AK68" s="193" t="n">
        <f aca="false">
IF($L68="","",IF(COUNTIFS($F$22:$F$60,$L68,AK$22:AK$60,"&gt;0")=0,"",COUNTIFS($F$22:$F$60,$L68,AK$22:AK$60,"&gt;0")))</f>
        <v>
1</v>
      </c>
      <c r="AL68" s="193" t="n">
        <f aca="false">
IF($L68="","",IF(COUNTIFS($F$22:$F$60,$L68,AL$22:AL$60,"&gt;0")=0,"",COUNTIFS($F$22:$F$60,$L68,AL$22:AL$60,"&gt;0")))</f>
        <v>
1</v>
      </c>
      <c r="AM68" s="194" t="n">
        <f aca="false">
IF($L68="","",IF(COUNTIFS($F$22:$F$60,$L68,AM$22:AM$60,"&gt;0")=0,"",COUNTIFS($F$22:$F$60,$L68,AM$22:AM$60,"&gt;0")))</f>
        <v>
1</v>
      </c>
      <c r="AN68" s="193" t="n">
        <f aca="false">
IF($L68="","",IF(COUNTIFS($F$22:$F$60,$L68,AN$22:AN$60,"&gt;0")=0,"",COUNTIFS($F$22:$F$60,$L68,AN$22:AN$60,"&gt;0")))</f>
        <v>
1</v>
      </c>
      <c r="AO68" s="193" t="n">
        <f aca="false">
IF($L68="","",IF(COUNTIFS($F$22:$F$60,$L68,AO$22:AO$60,"&gt;0")=0,"",COUNTIFS($F$22:$F$60,$L68,AO$22:AO$60,"&gt;0")))</f>
        <v>
1</v>
      </c>
      <c r="AP68" s="193" t="n">
        <f aca="false">
IF($L68="","",IF(COUNTIFS($F$22:$F$60,$L68,AP$22:AP$60,"&gt;0")=0,"",COUNTIFS($F$22:$F$60,$L68,AP$22:AP$60,"&gt;0")))</f>
        <v>
1</v>
      </c>
      <c r="AQ68" s="193" t="n">
        <f aca="false">
IF($L68="","",IF(COUNTIFS($F$22:$F$60,$L68,AQ$22:AQ$60,"&gt;0")=0,"",COUNTIFS($F$22:$F$60,$L68,AQ$22:AQ$60,"&gt;0")))</f>
        <v>
1</v>
      </c>
      <c r="AR68" s="193" t="n">
        <f aca="false">
IF($L68="","",IF(COUNTIFS($F$22:$F$60,$L68,AR$22:AR$60,"&gt;0")=0,"",COUNTIFS($F$22:$F$60,$L68,AR$22:AR$60,"&gt;0")))</f>
        <v>
1</v>
      </c>
      <c r="AS68" s="193" t="n">
        <f aca="false">
IF($L68="","",IF(COUNTIFS($F$22:$F$60,$L68,AS$22:AS$60,"&gt;0")=0,"",COUNTIFS($F$22:$F$60,$L68,AS$22:AS$60,"&gt;0")))</f>
        <v>
1</v>
      </c>
      <c r="AT68" s="194" t="n">
        <f aca="false">
IF($L68="","",IF(COUNTIFS($F$22:$F$60,$L68,AT$22:AT$60,"&gt;0")=0,"",COUNTIFS($F$22:$F$60,$L68,AT$22:AT$60,"&gt;0")))</f>
        <v>
1</v>
      </c>
      <c r="AU68" s="193" t="str">
        <f aca="false">
IF($L68="","",IF(COUNTIFS($F$22:$F$60,$L68,AU$22:AU$60,"&gt;0")=0,"",COUNTIFS($F$22:$F$60,$L68,AU$22:AU$60,"&gt;0")))</f>
        <v>
</v>
      </c>
      <c r="AV68" s="193" t="str">
        <f aca="false">
IF($L68="","",IF(COUNTIFS($F$22:$F$60,$L68,AV$22:AV$60,"&gt;0")=0,"",COUNTIFS($F$22:$F$60,$L68,AV$22:AV$60,"&gt;0")))</f>
        <v>
</v>
      </c>
      <c r="AW68" s="194" t="str">
        <f aca="false">
IF($L68="","",IF(COUNTIFS($F$22:$F$60,$L68,AW$22:AW$60,"&gt;0")=0,"",COUNTIFS($F$22:$F$60,$L68,AW$22:AW$60,"&gt;0")))</f>
        <v>
</v>
      </c>
      <c r="AX68" s="184"/>
      <c r="AY68" s="184"/>
      <c r="AZ68" s="184"/>
      <c r="BA68" s="184"/>
      <c r="BB68" s="172"/>
      <c r="BC68" s="172"/>
      <c r="BD68" s="172"/>
      <c r="BE68" s="172"/>
      <c r="BF68" s="172"/>
      <c r="BN68" s="0"/>
      <c r="BO68" s="0"/>
      <c r="BP68" s="0"/>
      <c r="BQ68" s="0"/>
      <c r="BR68" s="0"/>
      <c r="BS68" s="0"/>
      <c r="BT68" s="0"/>
      <c r="BU68" s="0"/>
    </row>
    <row r="69" customFormat="false" ht="18.75" hidden="false" customHeight="true" outlineLevel="0" collapsed="false">
      <c r="A69" s="0"/>
      <c r="B69" s="78"/>
      <c r="C69" s="78"/>
      <c r="D69" s="78"/>
      <c r="E69" s="78"/>
      <c r="F69" s="78"/>
      <c r="G69" s="78"/>
      <c r="H69" s="78"/>
      <c r="I69" s="78"/>
      <c r="J69" s="78"/>
      <c r="K69" s="78"/>
      <c r="L69" s="191" t="s">
        <v>
70</v>
      </c>
      <c r="M69" s="191"/>
      <c r="N69" s="191"/>
      <c r="O69" s="191"/>
      <c r="P69" s="191"/>
      <c r="Q69" s="191"/>
      <c r="R69" s="191"/>
      <c r="S69" s="192" t="n">
        <f aca="false">
IF($L69="","",IF(COUNTIFS($F$22:$F$60,$L69,S$22:S$60,"&gt;0")=0,"",COUNTIFS($F$22:$F$60,$L69,S$22:S$60,"&gt;0")))</f>
        <v>
2</v>
      </c>
      <c r="T69" s="193" t="n">
        <f aca="false">
IF($L69="","",IF(COUNTIFS($F$22:$F$60,$L69,T$22:T$60,"&gt;0")=0,"",COUNTIFS($F$22:$F$60,$L69,T$22:T$60,"&gt;0")))</f>
        <v>
2</v>
      </c>
      <c r="U69" s="193" t="n">
        <f aca="false">
IF($L69="","",IF(COUNTIFS($F$22:$F$60,$L69,U$22:U$60,"&gt;0")=0,"",COUNTIFS($F$22:$F$60,$L69,U$22:U$60,"&gt;0")))</f>
        <v>
2</v>
      </c>
      <c r="V69" s="193" t="n">
        <f aca="false">
IF($L69="","",IF(COUNTIFS($F$22:$F$60,$L69,V$22:V$60,"&gt;0")=0,"",COUNTIFS($F$22:$F$60,$L69,V$22:V$60,"&gt;0")))</f>
        <v>
2</v>
      </c>
      <c r="W69" s="193" t="n">
        <f aca="false">
IF($L69="","",IF(COUNTIFS($F$22:$F$60,$L69,W$22:W$60,"&gt;0")=0,"",COUNTIFS($F$22:$F$60,$L69,W$22:W$60,"&gt;0")))</f>
        <v>
2</v>
      </c>
      <c r="X69" s="193" t="n">
        <f aca="false">
IF($L69="","",IF(COUNTIFS($F$22:$F$60,$L69,X$22:X$60,"&gt;0")=0,"",COUNTIFS($F$22:$F$60,$L69,X$22:X$60,"&gt;0")))</f>
        <v>
2</v>
      </c>
      <c r="Y69" s="194" t="n">
        <f aca="false">
IF($L69="","",IF(COUNTIFS($F$22:$F$60,$L69,Y$22:Y$60,"&gt;0")=0,"",COUNTIFS($F$22:$F$60,$L69,Y$22:Y$60,"&gt;0")))</f>
        <v>
2</v>
      </c>
      <c r="Z69" s="195" t="n">
        <f aca="false">
IF($L69="","",IF(COUNTIFS($F$22:$F$60,$L69,Z$22:Z$60,"&gt;0")=0,"",COUNTIFS($F$22:$F$60,$L69,Z$22:Z$60,"&gt;0")))</f>
        <v>
2</v>
      </c>
      <c r="AA69" s="193" t="n">
        <f aca="false">
IF($L69="","",IF(COUNTIFS($F$22:$F$60,$L69,AA$22:AA$60,"&gt;0")=0,"",COUNTIFS($F$22:$F$60,$L69,AA$22:AA$60,"&gt;0")))</f>
        <v>
2</v>
      </c>
      <c r="AB69" s="193" t="n">
        <f aca="false">
IF($L69="","",IF(COUNTIFS($F$22:$F$60,$L69,AB$22:AB$60,"&gt;0")=0,"",COUNTIFS($F$22:$F$60,$L69,AB$22:AB$60,"&gt;0")))</f>
        <v>
2</v>
      </c>
      <c r="AC69" s="193" t="n">
        <f aca="false">
IF($L69="","",IF(COUNTIFS($F$22:$F$60,$L69,AC$22:AC$60,"&gt;0")=0,"",COUNTIFS($F$22:$F$60,$L69,AC$22:AC$60,"&gt;0")))</f>
        <v>
2</v>
      </c>
      <c r="AD69" s="193" t="n">
        <f aca="false">
IF($L69="","",IF(COUNTIFS($F$22:$F$60,$L69,AD$22:AD$60,"&gt;0")=0,"",COUNTIFS($F$22:$F$60,$L69,AD$22:AD$60,"&gt;0")))</f>
        <v>
2</v>
      </c>
      <c r="AE69" s="193" t="n">
        <f aca="false">
IF($L69="","",IF(COUNTIFS($F$22:$F$60,$L69,AE$22:AE$60,"&gt;0")=0,"",COUNTIFS($F$22:$F$60,$L69,AE$22:AE$60,"&gt;0")))</f>
        <v>
2</v>
      </c>
      <c r="AF69" s="194" t="n">
        <f aca="false">
IF($L69="","",IF(COUNTIFS($F$22:$F$60,$L69,AF$22:AF$60,"&gt;0")=0,"",COUNTIFS($F$22:$F$60,$L69,AF$22:AF$60,"&gt;0")))</f>
        <v>
2</v>
      </c>
      <c r="AG69" s="193" t="n">
        <f aca="false">
IF($L69="","",IF(COUNTIFS($F$22:$F$60,$L69,AG$22:AG$60,"&gt;0")=0,"",COUNTIFS($F$22:$F$60,$L69,AG$22:AG$60,"&gt;0")))</f>
        <v>
2</v>
      </c>
      <c r="AH69" s="193" t="n">
        <f aca="false">
IF($L69="","",IF(COUNTIFS($F$22:$F$60,$L69,AH$22:AH$60,"&gt;0")=0,"",COUNTIFS($F$22:$F$60,$L69,AH$22:AH$60,"&gt;0")))</f>
        <v>
2</v>
      </c>
      <c r="AI69" s="193" t="n">
        <f aca="false">
IF($L69="","",IF(COUNTIFS($F$22:$F$60,$L69,AI$22:AI$60,"&gt;0")=0,"",COUNTIFS($F$22:$F$60,$L69,AI$22:AI$60,"&gt;0")))</f>
        <v>
2</v>
      </c>
      <c r="AJ69" s="193" t="n">
        <f aca="false">
IF($L69="","",IF(COUNTIFS($F$22:$F$60,$L69,AJ$22:AJ$60,"&gt;0")=0,"",COUNTIFS($F$22:$F$60,$L69,AJ$22:AJ$60,"&gt;0")))</f>
        <v>
2</v>
      </c>
      <c r="AK69" s="193" t="n">
        <f aca="false">
IF($L69="","",IF(COUNTIFS($F$22:$F$60,$L69,AK$22:AK$60,"&gt;0")=0,"",COUNTIFS($F$22:$F$60,$L69,AK$22:AK$60,"&gt;0")))</f>
        <v>
2</v>
      </c>
      <c r="AL69" s="193" t="n">
        <f aca="false">
IF($L69="","",IF(COUNTIFS($F$22:$F$60,$L69,AL$22:AL$60,"&gt;0")=0,"",COUNTIFS($F$22:$F$60,$L69,AL$22:AL$60,"&gt;0")))</f>
        <v>
2</v>
      </c>
      <c r="AM69" s="194" t="n">
        <f aca="false">
IF($L69="","",IF(COUNTIFS($F$22:$F$60,$L69,AM$22:AM$60,"&gt;0")=0,"",COUNTIFS($F$22:$F$60,$L69,AM$22:AM$60,"&gt;0")))</f>
        <v>
2</v>
      </c>
      <c r="AN69" s="193" t="n">
        <f aca="false">
IF($L69="","",IF(COUNTIFS($F$22:$F$60,$L69,AN$22:AN$60,"&gt;0")=0,"",COUNTIFS($F$22:$F$60,$L69,AN$22:AN$60,"&gt;0")))</f>
        <v>
2</v>
      </c>
      <c r="AO69" s="193" t="n">
        <f aca="false">
IF($L69="","",IF(COUNTIFS($F$22:$F$60,$L69,AO$22:AO$60,"&gt;0")=0,"",COUNTIFS($F$22:$F$60,$L69,AO$22:AO$60,"&gt;0")))</f>
        <v>
2</v>
      </c>
      <c r="AP69" s="193" t="n">
        <f aca="false">
IF($L69="","",IF(COUNTIFS($F$22:$F$60,$L69,AP$22:AP$60,"&gt;0")=0,"",COUNTIFS($F$22:$F$60,$L69,AP$22:AP$60,"&gt;0")))</f>
        <v>
2</v>
      </c>
      <c r="AQ69" s="193" t="n">
        <f aca="false">
IF($L69="","",IF(COUNTIFS($F$22:$F$60,$L69,AQ$22:AQ$60,"&gt;0")=0,"",COUNTIFS($F$22:$F$60,$L69,AQ$22:AQ$60,"&gt;0")))</f>
        <v>
2</v>
      </c>
      <c r="AR69" s="193" t="n">
        <f aca="false">
IF($L69="","",IF(COUNTIFS($F$22:$F$60,$L69,AR$22:AR$60,"&gt;0")=0,"",COUNTIFS($F$22:$F$60,$L69,AR$22:AR$60,"&gt;0")))</f>
        <v>
2</v>
      </c>
      <c r="AS69" s="193" t="n">
        <f aca="false">
IF($L69="","",IF(COUNTIFS($F$22:$F$60,$L69,AS$22:AS$60,"&gt;0")=0,"",COUNTIFS($F$22:$F$60,$L69,AS$22:AS$60,"&gt;0")))</f>
        <v>
2</v>
      </c>
      <c r="AT69" s="194" t="n">
        <f aca="false">
IF($L69="","",IF(COUNTIFS($F$22:$F$60,$L69,AT$22:AT$60,"&gt;0")=0,"",COUNTIFS($F$22:$F$60,$L69,AT$22:AT$60,"&gt;0")))</f>
        <v>
2</v>
      </c>
      <c r="AU69" s="193" t="str">
        <f aca="false">
IF($L69="","",IF(COUNTIFS($F$22:$F$60,$L69,AU$22:AU$60,"&gt;0")=0,"",COUNTIFS($F$22:$F$60,$L69,AU$22:AU$60,"&gt;0")))</f>
        <v>
</v>
      </c>
      <c r="AV69" s="193" t="str">
        <f aca="false">
IF($L69="","",IF(COUNTIFS($F$22:$F$60,$L69,AV$22:AV$60,"&gt;0")=0,"",COUNTIFS($F$22:$F$60,$L69,AV$22:AV$60,"&gt;0")))</f>
        <v>
</v>
      </c>
      <c r="AW69" s="194" t="str">
        <f aca="false">
IF($L69="","",IF(COUNTIFS($F$22:$F$60,$L69,AW$22:AW$60,"&gt;0")=0,"",COUNTIFS($F$22:$F$60,$L69,AW$22:AW$60,"&gt;0")))</f>
        <v>
</v>
      </c>
      <c r="AX69" s="184"/>
      <c r="AY69" s="184"/>
      <c r="AZ69" s="184"/>
      <c r="BA69" s="184"/>
      <c r="BB69" s="172"/>
      <c r="BC69" s="172"/>
      <c r="BD69" s="172"/>
      <c r="BE69" s="172"/>
      <c r="BF69" s="172"/>
      <c r="BN69" s="0"/>
      <c r="BO69" s="0"/>
      <c r="BP69" s="0"/>
      <c r="BQ69" s="0"/>
      <c r="BR69" s="0"/>
      <c r="BS69" s="0"/>
      <c r="BT69" s="0"/>
      <c r="BU69" s="0"/>
    </row>
    <row r="70" customFormat="false" ht="18.75" hidden="false" customHeight="true" outlineLevel="0" collapsed="false">
      <c r="A70" s="0"/>
      <c r="B70" s="78"/>
      <c r="C70" s="78"/>
      <c r="D70" s="78"/>
      <c r="E70" s="78"/>
      <c r="F70" s="78"/>
      <c r="G70" s="78"/>
      <c r="H70" s="78"/>
      <c r="I70" s="78"/>
      <c r="J70" s="78"/>
      <c r="K70" s="78"/>
      <c r="L70" s="191" t="s">
        <v>
79</v>
      </c>
      <c r="M70" s="191"/>
      <c r="N70" s="191"/>
      <c r="O70" s="191"/>
      <c r="P70" s="191"/>
      <c r="Q70" s="191"/>
      <c r="R70" s="191"/>
      <c r="S70" s="192" t="n">
        <f aca="false">
IF($L70="","",IF(COUNTIFS($F$22:$F$60,$L70,S$22:S$60,"&gt;0")=0,"",COUNTIFS($F$22:$F$60,$L70,S$22:S$60,"&gt;0")))</f>
        <v>
1</v>
      </c>
      <c r="T70" s="193" t="n">
        <f aca="false">
IF($L70="","",IF(COUNTIFS($F$22:$F$60,$L70,T$22:T$60,"&gt;0")=0,"",COUNTIFS($F$22:$F$60,$L70,T$22:T$60,"&gt;0")))</f>
        <v>
1</v>
      </c>
      <c r="U70" s="193" t="n">
        <f aca="false">
IF($L70="","",IF(COUNTIFS($F$22:$F$60,$L70,U$22:U$60,"&gt;0")=0,"",COUNTIFS($F$22:$F$60,$L70,U$22:U$60,"&gt;0")))</f>
        <v>
1</v>
      </c>
      <c r="V70" s="193" t="n">
        <f aca="false">
IF($L70="","",IF(COUNTIFS($F$22:$F$60,$L70,V$22:V$60,"&gt;0")=0,"",COUNTIFS($F$22:$F$60,$L70,V$22:V$60,"&gt;0")))</f>
        <v>
1</v>
      </c>
      <c r="W70" s="193" t="n">
        <f aca="false">
IF($L70="","",IF(COUNTIFS($F$22:$F$60,$L70,W$22:W$60,"&gt;0")=0,"",COUNTIFS($F$22:$F$60,$L70,W$22:W$60,"&gt;0")))</f>
        <v>
1</v>
      </c>
      <c r="X70" s="193" t="n">
        <f aca="false">
IF($L70="","",IF(COUNTIFS($F$22:$F$60,$L70,X$22:X$60,"&gt;0")=0,"",COUNTIFS($F$22:$F$60,$L70,X$22:X$60,"&gt;0")))</f>
        <v>
1</v>
      </c>
      <c r="Y70" s="194" t="n">
        <f aca="false">
IF($L70="","",IF(COUNTIFS($F$22:$F$60,$L70,Y$22:Y$60,"&gt;0")=0,"",COUNTIFS($F$22:$F$60,$L70,Y$22:Y$60,"&gt;0")))</f>
        <v>
1</v>
      </c>
      <c r="Z70" s="195" t="n">
        <f aca="false">
IF($L70="","",IF(COUNTIFS($F$22:$F$60,$L70,Z$22:Z$60,"&gt;0")=0,"",COUNTIFS($F$22:$F$60,$L70,Z$22:Z$60,"&gt;0")))</f>
        <v>
1</v>
      </c>
      <c r="AA70" s="193" t="n">
        <f aca="false">
IF($L70="","",IF(COUNTIFS($F$22:$F$60,$L70,AA$22:AA$60,"&gt;0")=0,"",COUNTIFS($F$22:$F$60,$L70,AA$22:AA$60,"&gt;0")))</f>
        <v>
1</v>
      </c>
      <c r="AB70" s="193" t="n">
        <f aca="false">
IF($L70="","",IF(COUNTIFS($F$22:$F$60,$L70,AB$22:AB$60,"&gt;0")=0,"",COUNTIFS($F$22:$F$60,$L70,AB$22:AB$60,"&gt;0")))</f>
        <v>
1</v>
      </c>
      <c r="AC70" s="193" t="n">
        <f aca="false">
IF($L70="","",IF(COUNTIFS($F$22:$F$60,$L70,AC$22:AC$60,"&gt;0")=0,"",COUNTIFS($F$22:$F$60,$L70,AC$22:AC$60,"&gt;0")))</f>
        <v>
1</v>
      </c>
      <c r="AD70" s="193" t="n">
        <f aca="false">
IF($L70="","",IF(COUNTIFS($F$22:$F$60,$L70,AD$22:AD$60,"&gt;0")=0,"",COUNTIFS($F$22:$F$60,$L70,AD$22:AD$60,"&gt;0")))</f>
        <v>
1</v>
      </c>
      <c r="AE70" s="193" t="n">
        <f aca="false">
IF($L70="","",IF(COUNTIFS($F$22:$F$60,$L70,AE$22:AE$60,"&gt;0")=0,"",COUNTIFS($F$22:$F$60,$L70,AE$22:AE$60,"&gt;0")))</f>
        <v>
1</v>
      </c>
      <c r="AF70" s="194" t="n">
        <f aca="false">
IF($L70="","",IF(COUNTIFS($F$22:$F$60,$L70,AF$22:AF$60,"&gt;0")=0,"",COUNTIFS($F$22:$F$60,$L70,AF$22:AF$60,"&gt;0")))</f>
        <v>
1</v>
      </c>
      <c r="AG70" s="193" t="n">
        <f aca="false">
IF($L70="","",IF(COUNTIFS($F$22:$F$60,$L70,AG$22:AG$60,"&gt;0")=0,"",COUNTIFS($F$22:$F$60,$L70,AG$22:AG$60,"&gt;0")))</f>
        <v>
1</v>
      </c>
      <c r="AH70" s="193" t="n">
        <f aca="false">
IF($L70="","",IF(COUNTIFS($F$22:$F$60,$L70,AH$22:AH$60,"&gt;0")=0,"",COUNTIFS($F$22:$F$60,$L70,AH$22:AH$60,"&gt;0")))</f>
        <v>
1</v>
      </c>
      <c r="AI70" s="193" t="n">
        <f aca="false">
IF($L70="","",IF(COUNTIFS($F$22:$F$60,$L70,AI$22:AI$60,"&gt;0")=0,"",COUNTIFS($F$22:$F$60,$L70,AI$22:AI$60,"&gt;0")))</f>
        <v>
1</v>
      </c>
      <c r="AJ70" s="193" t="n">
        <f aca="false">
IF($L70="","",IF(COUNTIFS($F$22:$F$60,$L70,AJ$22:AJ$60,"&gt;0")=0,"",COUNTIFS($F$22:$F$60,$L70,AJ$22:AJ$60,"&gt;0")))</f>
        <v>
1</v>
      </c>
      <c r="AK70" s="193" t="n">
        <f aca="false">
IF($L70="","",IF(COUNTIFS($F$22:$F$60,$L70,AK$22:AK$60,"&gt;0")=0,"",COUNTIFS($F$22:$F$60,$L70,AK$22:AK$60,"&gt;0")))</f>
        <v>
1</v>
      </c>
      <c r="AL70" s="193" t="n">
        <f aca="false">
IF($L70="","",IF(COUNTIFS($F$22:$F$60,$L70,AL$22:AL$60,"&gt;0")=0,"",COUNTIFS($F$22:$F$60,$L70,AL$22:AL$60,"&gt;0")))</f>
        <v>
1</v>
      </c>
      <c r="AM70" s="194" t="n">
        <f aca="false">
IF($L70="","",IF(COUNTIFS($F$22:$F$60,$L70,AM$22:AM$60,"&gt;0")=0,"",COUNTIFS($F$22:$F$60,$L70,AM$22:AM$60,"&gt;0")))</f>
        <v>
1</v>
      </c>
      <c r="AN70" s="193" t="n">
        <f aca="false">
IF($L70="","",IF(COUNTIFS($F$22:$F$60,$L70,AN$22:AN$60,"&gt;0")=0,"",COUNTIFS($F$22:$F$60,$L70,AN$22:AN$60,"&gt;0")))</f>
        <v>
1</v>
      </c>
      <c r="AO70" s="193" t="n">
        <f aca="false">
IF($L70="","",IF(COUNTIFS($F$22:$F$60,$L70,AO$22:AO$60,"&gt;0")=0,"",COUNTIFS($F$22:$F$60,$L70,AO$22:AO$60,"&gt;0")))</f>
        <v>
1</v>
      </c>
      <c r="AP70" s="193" t="n">
        <f aca="false">
IF($L70="","",IF(COUNTIFS($F$22:$F$60,$L70,AP$22:AP$60,"&gt;0")=0,"",COUNTIFS($F$22:$F$60,$L70,AP$22:AP$60,"&gt;0")))</f>
        <v>
1</v>
      </c>
      <c r="AQ70" s="193" t="n">
        <f aca="false">
IF($L70="","",IF(COUNTIFS($F$22:$F$60,$L70,AQ$22:AQ$60,"&gt;0")=0,"",COUNTIFS($F$22:$F$60,$L70,AQ$22:AQ$60,"&gt;0")))</f>
        <v>
1</v>
      </c>
      <c r="AR70" s="193" t="n">
        <f aca="false">
IF($L70="","",IF(COUNTIFS($F$22:$F$60,$L70,AR$22:AR$60,"&gt;0")=0,"",COUNTIFS($F$22:$F$60,$L70,AR$22:AR$60,"&gt;0")))</f>
        <v>
1</v>
      </c>
      <c r="AS70" s="193" t="n">
        <f aca="false">
IF($L70="","",IF(COUNTIFS($F$22:$F$60,$L70,AS$22:AS$60,"&gt;0")=0,"",COUNTIFS($F$22:$F$60,$L70,AS$22:AS$60,"&gt;0")))</f>
        <v>
1</v>
      </c>
      <c r="AT70" s="194" t="n">
        <f aca="false">
IF($L70="","",IF(COUNTIFS($F$22:$F$60,$L70,AT$22:AT$60,"&gt;0")=0,"",COUNTIFS($F$22:$F$60,$L70,AT$22:AT$60,"&gt;0")))</f>
        <v>
1</v>
      </c>
      <c r="AU70" s="193" t="str">
        <f aca="false">
IF($L70="","",IF(COUNTIFS($F$22:$F$60,$L70,AU$22:AU$60,"&gt;0")=0,"",COUNTIFS($F$22:$F$60,$L70,AU$22:AU$60,"&gt;0")))</f>
        <v>
</v>
      </c>
      <c r="AV70" s="193" t="str">
        <f aca="false">
IF($L70="","",IF(COUNTIFS($F$22:$F$60,$L70,AV$22:AV$60,"&gt;0")=0,"",COUNTIFS($F$22:$F$60,$L70,AV$22:AV$60,"&gt;0")))</f>
        <v>
</v>
      </c>
      <c r="AW70" s="194" t="str">
        <f aca="false">
IF($L70="","",IF(COUNTIFS($F$22:$F$60,$L70,AW$22:AW$60,"&gt;0")=0,"",COUNTIFS($F$22:$F$60,$L70,AW$22:AW$60,"&gt;0")))</f>
        <v>
</v>
      </c>
      <c r="AX70" s="184"/>
      <c r="AY70" s="184"/>
      <c r="AZ70" s="184"/>
      <c r="BA70" s="184"/>
      <c r="BB70" s="172"/>
      <c r="BC70" s="172"/>
      <c r="BD70" s="172"/>
      <c r="BE70" s="172"/>
      <c r="BF70" s="172"/>
      <c r="BN70" s="0"/>
      <c r="BO70" s="0"/>
      <c r="BP70" s="0"/>
      <c r="BQ70" s="0"/>
      <c r="BR70" s="0"/>
      <c r="BS70" s="0"/>
      <c r="BT70" s="0"/>
      <c r="BU70" s="0"/>
    </row>
    <row r="71" customFormat="false" ht="18.75" hidden="false" customHeight="true" outlineLevel="0" collapsed="false">
      <c r="A71" s="0"/>
      <c r="B71" s="78"/>
      <c r="C71" s="78"/>
      <c r="D71" s="78"/>
      <c r="E71" s="78"/>
      <c r="F71" s="78"/>
      <c r="G71" s="78"/>
      <c r="H71" s="78"/>
      <c r="I71" s="78"/>
      <c r="J71" s="78"/>
      <c r="K71" s="78"/>
      <c r="L71" s="196"/>
      <c r="M71" s="196"/>
      <c r="N71" s="196"/>
      <c r="O71" s="196"/>
      <c r="P71" s="196"/>
      <c r="Q71" s="196"/>
      <c r="R71" s="196"/>
      <c r="S71" s="197" t="str">
        <f aca="false">
IF($L71="","",IF(COUNTIFS($F$22:$F$60,$L71,S$22:S$60,"&gt;0")=0,"",COUNTIFS($F$22:$F$60,$L71,S$22:S$60,"&gt;0")))</f>
        <v>
</v>
      </c>
      <c r="T71" s="198" t="str">
        <f aca="false">
IF($L71="","",IF(COUNTIFS($F$22:$F$60,$L71,T$22:T$60,"&gt;0")=0,"",COUNTIFS($F$22:$F$60,$L71,T$22:T$60,"&gt;0")))</f>
        <v>
</v>
      </c>
      <c r="U71" s="198" t="str">
        <f aca="false">
IF($L71="","",IF(COUNTIFS($F$22:$F$60,$L71,U$22:U$60,"&gt;0")=0,"",COUNTIFS($F$22:$F$60,$L71,U$22:U$60,"&gt;0")))</f>
        <v>
</v>
      </c>
      <c r="V71" s="198" t="str">
        <f aca="false">
IF($L71="","",IF(COUNTIFS($F$22:$F$60,$L71,V$22:V$60,"&gt;0")=0,"",COUNTIFS($F$22:$F$60,$L71,V$22:V$60,"&gt;0")))</f>
        <v>
</v>
      </c>
      <c r="W71" s="198" t="str">
        <f aca="false">
IF($L71="","",IF(COUNTIFS($F$22:$F$60,$L71,W$22:W$60,"&gt;0")=0,"",COUNTIFS($F$22:$F$60,$L71,W$22:W$60,"&gt;0")))</f>
        <v>
</v>
      </c>
      <c r="X71" s="198" t="str">
        <f aca="false">
IF($L71="","",IF(COUNTIFS($F$22:$F$60,$L71,X$22:X$60,"&gt;0")=0,"",COUNTIFS($F$22:$F$60,$L71,X$22:X$60,"&gt;0")))</f>
        <v>
</v>
      </c>
      <c r="Y71" s="199" t="str">
        <f aca="false">
IF($L71="","",IF(COUNTIFS($F$22:$F$60,$L71,Y$22:Y$60,"&gt;0")=0,"",COUNTIFS($F$22:$F$60,$L71,Y$22:Y$60,"&gt;0")))</f>
        <v>
</v>
      </c>
      <c r="Z71" s="200" t="str">
        <f aca="false">
IF($L71="","",IF(COUNTIFS($F$22:$F$60,$L71,Z$22:Z$60,"&gt;0")=0,"",COUNTIFS($F$22:$F$60,$L71,Z$22:Z$60,"&gt;0")))</f>
        <v>
</v>
      </c>
      <c r="AA71" s="198" t="str">
        <f aca="false">
IF($L71="","",IF(COUNTIFS($F$22:$F$60,$L71,AA$22:AA$60,"&gt;0")=0,"",COUNTIFS($F$22:$F$60,$L71,AA$22:AA$60,"&gt;0")))</f>
        <v>
</v>
      </c>
      <c r="AB71" s="198" t="str">
        <f aca="false">
IF($L71="","",IF(COUNTIFS($F$22:$F$60,$L71,AB$22:AB$60,"&gt;0")=0,"",COUNTIFS($F$22:$F$60,$L71,AB$22:AB$60,"&gt;0")))</f>
        <v>
</v>
      </c>
      <c r="AC71" s="198" t="str">
        <f aca="false">
IF($L71="","",IF(COUNTIFS($F$22:$F$60,$L71,AC$22:AC$60,"&gt;0")=0,"",COUNTIFS($F$22:$F$60,$L71,AC$22:AC$60,"&gt;0")))</f>
        <v>
</v>
      </c>
      <c r="AD71" s="198" t="str">
        <f aca="false">
IF($L71="","",IF(COUNTIFS($F$22:$F$60,$L71,AD$22:AD$60,"&gt;0")=0,"",COUNTIFS($F$22:$F$60,$L71,AD$22:AD$60,"&gt;0")))</f>
        <v>
</v>
      </c>
      <c r="AE71" s="198" t="str">
        <f aca="false">
IF($L71="","",IF(COUNTIFS($F$22:$F$60,$L71,AE$22:AE$60,"&gt;0")=0,"",COUNTIFS($F$22:$F$60,$L71,AE$22:AE$60,"&gt;0")))</f>
        <v>
</v>
      </c>
      <c r="AF71" s="199" t="str">
        <f aca="false">
IF($L71="","",IF(COUNTIFS($F$22:$F$60,$L71,AF$22:AF$60,"&gt;0")=0,"",COUNTIFS($F$22:$F$60,$L71,AF$22:AF$60,"&gt;0")))</f>
        <v>
</v>
      </c>
      <c r="AG71" s="198" t="str">
        <f aca="false">
IF($L71="","",IF(COUNTIFS($F$22:$F$60,$L71,AG$22:AG$60,"&gt;0")=0,"",COUNTIFS($F$22:$F$60,$L71,AG$22:AG$60,"&gt;0")))</f>
        <v>
</v>
      </c>
      <c r="AH71" s="198" t="str">
        <f aca="false">
IF($L71="","",IF(COUNTIFS($F$22:$F$60,$L71,AH$22:AH$60,"&gt;0")=0,"",COUNTIFS($F$22:$F$60,$L71,AH$22:AH$60,"&gt;0")))</f>
        <v>
</v>
      </c>
      <c r="AI71" s="198" t="str">
        <f aca="false">
IF($L71="","",IF(COUNTIFS($F$22:$F$60,$L71,AI$22:AI$60,"&gt;0")=0,"",COUNTIFS($F$22:$F$60,$L71,AI$22:AI$60,"&gt;0")))</f>
        <v>
</v>
      </c>
      <c r="AJ71" s="198" t="str">
        <f aca="false">
IF($L71="","",IF(COUNTIFS($F$22:$F$60,$L71,AJ$22:AJ$60,"&gt;0")=0,"",COUNTIFS($F$22:$F$60,$L71,AJ$22:AJ$60,"&gt;0")))</f>
        <v>
</v>
      </c>
      <c r="AK71" s="198" t="str">
        <f aca="false">
IF($L71="","",IF(COUNTIFS($F$22:$F$60,$L71,AK$22:AK$60,"&gt;0")=0,"",COUNTIFS($F$22:$F$60,$L71,AK$22:AK$60,"&gt;0")))</f>
        <v>
</v>
      </c>
      <c r="AL71" s="198" t="str">
        <f aca="false">
IF($L71="","",IF(COUNTIFS($F$22:$F$60,$L71,AL$22:AL$60,"&gt;0")=0,"",COUNTIFS($F$22:$F$60,$L71,AL$22:AL$60,"&gt;0")))</f>
        <v>
</v>
      </c>
      <c r="AM71" s="199" t="str">
        <f aca="false">
IF($L71="","",IF(COUNTIFS($F$22:$F$60,$L71,AM$22:AM$60,"&gt;0")=0,"",COUNTIFS($F$22:$F$60,$L71,AM$22:AM$60,"&gt;0")))</f>
        <v>
</v>
      </c>
      <c r="AN71" s="198" t="str">
        <f aca="false">
IF($L71="","",IF(COUNTIFS($F$22:$F$60,$L71,AN$22:AN$60,"&gt;0")=0,"",COUNTIFS($F$22:$F$60,$L71,AN$22:AN$60,"&gt;0")))</f>
        <v>
</v>
      </c>
      <c r="AO71" s="198" t="str">
        <f aca="false">
IF($L71="","",IF(COUNTIFS($F$22:$F$60,$L71,AO$22:AO$60,"&gt;0")=0,"",COUNTIFS($F$22:$F$60,$L71,AO$22:AO$60,"&gt;0")))</f>
        <v>
</v>
      </c>
      <c r="AP71" s="198" t="str">
        <f aca="false">
IF($L71="","",IF(COUNTIFS($F$22:$F$60,$L71,AP$22:AP$60,"&gt;0")=0,"",COUNTIFS($F$22:$F$60,$L71,AP$22:AP$60,"&gt;0")))</f>
        <v>
</v>
      </c>
      <c r="AQ71" s="198" t="str">
        <f aca="false">
IF($L71="","",IF(COUNTIFS($F$22:$F$60,$L71,AQ$22:AQ$60,"&gt;0")=0,"",COUNTIFS($F$22:$F$60,$L71,AQ$22:AQ$60,"&gt;0")))</f>
        <v>
</v>
      </c>
      <c r="AR71" s="198" t="str">
        <f aca="false">
IF($L71="","",IF(COUNTIFS($F$22:$F$60,$L71,AR$22:AR$60,"&gt;0")=0,"",COUNTIFS($F$22:$F$60,$L71,AR$22:AR$60,"&gt;0")))</f>
        <v>
</v>
      </c>
      <c r="AS71" s="198" t="str">
        <f aca="false">
IF($L71="","",IF(COUNTIFS($F$22:$F$60,$L71,AS$22:AS$60,"&gt;0")=0,"",COUNTIFS($F$22:$F$60,$L71,AS$22:AS$60,"&gt;0")))</f>
        <v>
</v>
      </c>
      <c r="AT71" s="199" t="str">
        <f aca="false">
IF($L71="","",IF(COUNTIFS($F$22:$F$60,$L71,AT$22:AT$60,"&gt;0")=0,"",COUNTIFS($F$22:$F$60,$L71,AT$22:AT$60,"&gt;0")))</f>
        <v>
</v>
      </c>
      <c r="AU71" s="198" t="str">
        <f aca="false">
IF($L71="","",IF(COUNTIFS($F$22:$F$60,$L71,AU$22:AU$60,"&gt;0")=0,"",COUNTIFS($F$22:$F$60,$L71,AU$22:AU$60,"&gt;0")))</f>
        <v>
</v>
      </c>
      <c r="AV71" s="198" t="str">
        <f aca="false">
IF($L71="","",IF(COUNTIFS($F$22:$F$60,$L71,AV$22:AV$60,"&gt;0")=0,"",COUNTIFS($F$22:$F$60,$L71,AV$22:AV$60,"&gt;0")))</f>
        <v>
</v>
      </c>
      <c r="AW71" s="199" t="str">
        <f aca="false">
IF($L71="","",IF(COUNTIFS($F$22:$F$60,$L71,AW$22:AW$60,"&gt;0")=0,"",COUNTIFS($F$22:$F$60,$L71,AW$22:AW$60,"&gt;0")))</f>
        <v>
</v>
      </c>
      <c r="AX71" s="184"/>
      <c r="AY71" s="184"/>
      <c r="AZ71" s="184"/>
      <c r="BA71" s="184"/>
      <c r="BB71" s="172"/>
      <c r="BC71" s="172"/>
      <c r="BD71" s="172"/>
      <c r="BE71" s="172"/>
      <c r="BF71" s="172"/>
      <c r="BN71" s="0"/>
      <c r="BO71" s="0"/>
      <c r="BP71" s="0"/>
      <c r="BQ71" s="0"/>
      <c r="BR71" s="0"/>
      <c r="BS71" s="0"/>
      <c r="BT71" s="0"/>
      <c r="BU71" s="0"/>
    </row>
    <row r="72" customFormat="false" ht="13.5" hidden="false" customHeight="true" outlineLevel="0" collapsed="false">
</row>
    <row r="73" customFormat="false" ht="11.45" hidden="false" customHeight="true" outlineLevel="0" collapsed="false">
</row>
  </sheetData>
  <sheetProtection sheet="true" objects="true" scenarios="true"/>
  <mergeCells count="283">
    <mergeCell ref="AP1:BE1"/>
    <mergeCell ref="Z2:AA2"/>
    <mergeCell ref="AC2:AD2"/>
    <mergeCell ref="AG2:AH2"/>
    <mergeCell ref="AP2:BE2"/>
    <mergeCell ref="BB3:BE3"/>
    <mergeCell ref="B6:J6"/>
    <mergeCell ref="AT6:AU6"/>
    <mergeCell ref="AX6:AY6"/>
    <mergeCell ref="BB6:BC6"/>
    <mergeCell ref="L7:R7"/>
    <mergeCell ref="L8:N8"/>
    <mergeCell ref="P8:R8"/>
    <mergeCell ref="T8:U8"/>
    <mergeCell ref="AU8:AV8"/>
    <mergeCell ref="BB8:BC8"/>
    <mergeCell ref="L10:N10"/>
    <mergeCell ref="P10:R10"/>
    <mergeCell ref="T10:U10"/>
    <mergeCell ref="BB10:BD10"/>
    <mergeCell ref="B12:V12"/>
    <mergeCell ref="AO12:AQ12"/>
    <mergeCell ref="BB12:BD12"/>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22:B24"/>
    <mergeCell ref="C22:E22"/>
    <mergeCell ref="G22:G24"/>
    <mergeCell ref="H22:K24"/>
    <mergeCell ref="L22:O24"/>
    <mergeCell ref="P22:R22"/>
    <mergeCell ref="AX22:AY22"/>
    <mergeCell ref="AZ22:BA22"/>
    <mergeCell ref="BB22:BF24"/>
    <mergeCell ref="C23:E23"/>
    <mergeCell ref="P23:R23"/>
    <mergeCell ref="AX23:AY23"/>
    <mergeCell ref="AZ23:BA23"/>
    <mergeCell ref="C24:E24"/>
    <mergeCell ref="P24:R24"/>
    <mergeCell ref="AX24:AY24"/>
    <mergeCell ref="AZ24:BA24"/>
    <mergeCell ref="B25:B27"/>
    <mergeCell ref="C25:E25"/>
    <mergeCell ref="G25:G27"/>
    <mergeCell ref="H25:K27"/>
    <mergeCell ref="L25:O27"/>
    <mergeCell ref="P25:R25"/>
    <mergeCell ref="AX25:AY25"/>
    <mergeCell ref="AZ25:BA25"/>
    <mergeCell ref="BB25:BF27"/>
    <mergeCell ref="C26:E26"/>
    <mergeCell ref="P26:R26"/>
    <mergeCell ref="AX26:AY26"/>
    <mergeCell ref="AZ26:BA26"/>
    <mergeCell ref="C27:E27"/>
    <mergeCell ref="P27:R27"/>
    <mergeCell ref="AX27:AY27"/>
    <mergeCell ref="AZ27:BA27"/>
    <mergeCell ref="B28:B30"/>
    <mergeCell ref="C28:E28"/>
    <mergeCell ref="G28:G30"/>
    <mergeCell ref="H28:K30"/>
    <mergeCell ref="L28:O30"/>
    <mergeCell ref="P28:R28"/>
    <mergeCell ref="AX28:AY28"/>
    <mergeCell ref="AZ28:BA28"/>
    <mergeCell ref="BB28:BF30"/>
    <mergeCell ref="C29:E29"/>
    <mergeCell ref="P29:R29"/>
    <mergeCell ref="AX29:AY29"/>
    <mergeCell ref="AZ29:BA29"/>
    <mergeCell ref="C30:E30"/>
    <mergeCell ref="P30:R30"/>
    <mergeCell ref="AX30:AY30"/>
    <mergeCell ref="AZ30:BA30"/>
    <mergeCell ref="B31:B33"/>
    <mergeCell ref="C31:E31"/>
    <mergeCell ref="G31:G33"/>
    <mergeCell ref="H31:K33"/>
    <mergeCell ref="L31:O33"/>
    <mergeCell ref="P31:R31"/>
    <mergeCell ref="AX31:AY31"/>
    <mergeCell ref="AZ31:BA31"/>
    <mergeCell ref="BB31:BF33"/>
    <mergeCell ref="C32:E32"/>
    <mergeCell ref="P32:R32"/>
    <mergeCell ref="AX32:AY32"/>
    <mergeCell ref="AZ32:BA32"/>
    <mergeCell ref="C33:E33"/>
    <mergeCell ref="P33:R33"/>
    <mergeCell ref="AX33:AY33"/>
    <mergeCell ref="AZ33:BA33"/>
    <mergeCell ref="B34:B36"/>
    <mergeCell ref="C34:E34"/>
    <mergeCell ref="G34:G36"/>
    <mergeCell ref="H34:K36"/>
    <mergeCell ref="L34:O36"/>
    <mergeCell ref="P34:R34"/>
    <mergeCell ref="AX34:AY34"/>
    <mergeCell ref="AZ34:BA34"/>
    <mergeCell ref="BB34:BF36"/>
    <mergeCell ref="C35:E35"/>
    <mergeCell ref="P35:R35"/>
    <mergeCell ref="AX35:AY35"/>
    <mergeCell ref="AZ35:BA35"/>
    <mergeCell ref="C36:E36"/>
    <mergeCell ref="P36:R36"/>
    <mergeCell ref="AX36:AY36"/>
    <mergeCell ref="AZ36:BA36"/>
    <mergeCell ref="B37:B39"/>
    <mergeCell ref="C37:E37"/>
    <mergeCell ref="G37:G39"/>
    <mergeCell ref="H37:K39"/>
    <mergeCell ref="L37:O39"/>
    <mergeCell ref="P37:R37"/>
    <mergeCell ref="AX37:AY37"/>
    <mergeCell ref="AZ37:BA37"/>
    <mergeCell ref="BB37:BF39"/>
    <mergeCell ref="C38:E38"/>
    <mergeCell ref="P38:R38"/>
    <mergeCell ref="AX38:AY38"/>
    <mergeCell ref="AZ38:BA38"/>
    <mergeCell ref="C39:E39"/>
    <mergeCell ref="P39:R39"/>
    <mergeCell ref="AX39:AY39"/>
    <mergeCell ref="AZ39:BA39"/>
    <mergeCell ref="B40:B42"/>
    <mergeCell ref="C40:E40"/>
    <mergeCell ref="G40:G42"/>
    <mergeCell ref="H40:K42"/>
    <mergeCell ref="L40:O42"/>
    <mergeCell ref="P40:R40"/>
    <mergeCell ref="AX40:AY40"/>
    <mergeCell ref="AZ40:BA40"/>
    <mergeCell ref="BB40:BF42"/>
    <mergeCell ref="C41:E41"/>
    <mergeCell ref="P41:R41"/>
    <mergeCell ref="AX41:AY41"/>
    <mergeCell ref="AZ41:BA41"/>
    <mergeCell ref="C42:E42"/>
    <mergeCell ref="P42:R42"/>
    <mergeCell ref="AX42:AY42"/>
    <mergeCell ref="AZ42:BA42"/>
    <mergeCell ref="B43:B45"/>
    <mergeCell ref="C43:E43"/>
    <mergeCell ref="G43:G45"/>
    <mergeCell ref="H43:K45"/>
    <mergeCell ref="L43:O45"/>
    <mergeCell ref="P43:R43"/>
    <mergeCell ref="AX43:AY43"/>
    <mergeCell ref="AZ43:BA43"/>
    <mergeCell ref="BB43:BF45"/>
    <mergeCell ref="C44:E44"/>
    <mergeCell ref="P44:R44"/>
    <mergeCell ref="AX44:AY44"/>
    <mergeCell ref="AZ44:BA44"/>
    <mergeCell ref="C45:E45"/>
    <mergeCell ref="P45:R45"/>
    <mergeCell ref="AX45:AY45"/>
    <mergeCell ref="AZ45:BA45"/>
    <mergeCell ref="B46:B48"/>
    <mergeCell ref="C46:E46"/>
    <mergeCell ref="G46:G48"/>
    <mergeCell ref="H46:K48"/>
    <mergeCell ref="L46:O48"/>
    <mergeCell ref="P46:R46"/>
    <mergeCell ref="AX46:AY46"/>
    <mergeCell ref="AZ46:BA46"/>
    <mergeCell ref="BB46:BF48"/>
    <mergeCell ref="C47:E47"/>
    <mergeCell ref="P47:R47"/>
    <mergeCell ref="AX47:AY47"/>
    <mergeCell ref="AZ47:BA47"/>
    <mergeCell ref="C48:E48"/>
    <mergeCell ref="P48:R48"/>
    <mergeCell ref="AX48:AY48"/>
    <mergeCell ref="AZ48:BA48"/>
    <mergeCell ref="B49:B51"/>
    <mergeCell ref="C49:E49"/>
    <mergeCell ref="G49:G51"/>
    <mergeCell ref="H49:K51"/>
    <mergeCell ref="L49:O51"/>
    <mergeCell ref="P49:R49"/>
    <mergeCell ref="AX49:AY49"/>
    <mergeCell ref="AZ49:BA49"/>
    <mergeCell ref="BB49:BF51"/>
    <mergeCell ref="C50:E50"/>
    <mergeCell ref="P50:R50"/>
    <mergeCell ref="AX50:AY50"/>
    <mergeCell ref="AZ50:BA50"/>
    <mergeCell ref="C51:E51"/>
    <mergeCell ref="P51:R51"/>
    <mergeCell ref="AX51:AY51"/>
    <mergeCell ref="AZ51:BA51"/>
    <mergeCell ref="B52:B54"/>
    <mergeCell ref="C52:E52"/>
    <mergeCell ref="G52:G54"/>
    <mergeCell ref="H52:K54"/>
    <mergeCell ref="L52:O54"/>
    <mergeCell ref="P52:R52"/>
    <mergeCell ref="AX52:AY52"/>
    <mergeCell ref="AZ52:BA52"/>
    <mergeCell ref="BB52:BF54"/>
    <mergeCell ref="C53:E53"/>
    <mergeCell ref="P53:R53"/>
    <mergeCell ref="AX53:AY53"/>
    <mergeCell ref="AZ53:BA53"/>
    <mergeCell ref="C54:E54"/>
    <mergeCell ref="P54:R54"/>
    <mergeCell ref="AX54:AY54"/>
    <mergeCell ref="AZ54:BA54"/>
    <mergeCell ref="B55:B57"/>
    <mergeCell ref="C55:E55"/>
    <mergeCell ref="G55:G57"/>
    <mergeCell ref="H55:K57"/>
    <mergeCell ref="L55:O57"/>
    <mergeCell ref="P55:R55"/>
    <mergeCell ref="AX55:AY55"/>
    <mergeCell ref="AZ55:BA55"/>
    <mergeCell ref="BB55:BF57"/>
    <mergeCell ref="C56:E56"/>
    <mergeCell ref="P56:R56"/>
    <mergeCell ref="AX56:AY56"/>
    <mergeCell ref="AZ56:BA56"/>
    <mergeCell ref="C57:E57"/>
    <mergeCell ref="P57:R57"/>
    <mergeCell ref="AX57:AY57"/>
    <mergeCell ref="AZ57:BA57"/>
    <mergeCell ref="B58:B60"/>
    <mergeCell ref="C58:E58"/>
    <mergeCell ref="G58:G60"/>
    <mergeCell ref="H58:K60"/>
    <mergeCell ref="L58:O60"/>
    <mergeCell ref="P58:R58"/>
    <mergeCell ref="AX58:AY58"/>
    <mergeCell ref="AZ58:BA58"/>
    <mergeCell ref="BB58:BF60"/>
    <mergeCell ref="C59:E59"/>
    <mergeCell ref="P59:R59"/>
    <mergeCell ref="AX59:AY59"/>
    <mergeCell ref="AZ59:BA59"/>
    <mergeCell ref="C60:E60"/>
    <mergeCell ref="P60:R60"/>
    <mergeCell ref="AX60:AY60"/>
    <mergeCell ref="AZ60:BA60"/>
    <mergeCell ref="H62:R62"/>
    <mergeCell ref="AX62:AY62"/>
    <mergeCell ref="AZ62:BA62"/>
    <mergeCell ref="BB62:BF71"/>
    <mergeCell ref="H63:R63"/>
    <mergeCell ref="AX63:AY63"/>
    <mergeCell ref="AZ63:BA63"/>
    <mergeCell ref="H64:R64"/>
    <mergeCell ref="AX64:AY64"/>
    <mergeCell ref="AZ64:BA64"/>
    <mergeCell ref="H65:R65"/>
    <mergeCell ref="AX65:BA71"/>
    <mergeCell ref="H66:R66"/>
    <mergeCell ref="B67:K71"/>
    <mergeCell ref="L67:R67"/>
    <mergeCell ref="L68:R68"/>
    <mergeCell ref="L69:R69"/>
    <mergeCell ref="L70:R70"/>
    <mergeCell ref="L71:R71"/>
  </mergeCells>
  <dataValidations count="8">
    <dataValidation allowBlank="true" operator="equal" showDropDown="false" showErrorMessage="true" showInputMessage="true" sqref="AC3" type="list">
      <formula1>
#REF!</formula1>
      <formula2>
0</formula2>
    </dataValidation>
    <dataValidation allowBlank="true" operator="equal" showDropDown="false" showErrorMessage="true" showInputMessage="true" sqref="BB3:BE3" type="list">
      <formula1>
"計画,実績"</formula1>
      <formula2>
0</formula2>
    </dataValidation>
    <dataValidation allowBlank="true" error="入力可能範囲　32～40" operator="between" showDropDown="false" showErrorMessage="true" showInputMessage="true" sqref="AX6:AY6" type="decimal">
      <formula1>
32</formula1>
      <formula2>
40</formula2>
    </dataValidation>
    <dataValidation allowBlank="true" operator="equal" showDropDown="false" showErrorMessage="true" showInputMessage="true" sqref="B8:E8 G8:J8 B10:E10 G10:J10" type="list">
      <formula1>
"○,－"</formula1>
      <formula2>
0</formula2>
    </dataValidation>
    <dataValidation allowBlank="true" operator="equal" showDropDown="false" showErrorMessage="true" showInputMessage="true" sqref="AU8:AV8" type="none">
      <formula1>
0</formula1>
      <formula2>
0</formula2>
    </dataValidation>
    <dataValidation allowBlank="true" operator="equal" showDropDown="false" showErrorMessage="true" showInputMessage="true" sqref="G22:G23 G25:G26 G28:G29 G31:G32 G34:G35 G37:G38 G40:G41 G43:G44 G46:G47 G49:G50 G52:G53 G55:G56 G58:G59" type="list">
      <formula1>
"A,B,C,D"</formula1>
      <formula2>
0</formula2>
    </dataValidation>
    <dataValidation allowBlank="true" error="リストにない場合のみ、入力してください。" operator="equal" showDropDown="false" showErrorMessage="true" showInputMessage="true" sqref="H22:K60" type="list">
      <formula1>
INDIRECT(C23)</formula1>
      <formula2>
0</formula2>
    </dataValidation>
    <dataValidation allowBlank="true" operator="equal" showDropDown="false" showErrorMessage="true" showInputMessage="true" sqref="C23 C26 C29 C32 C35 C38 C41 C44 C47 C50 C53 C56 C59" type="list">
      <formula1>
職種</formula1>
      <formula2>
0</formula2>
    </dataValidation>
  </dataValidations>
  <printOptions headings="false" gridLines="false" gridLinesSet="true" horizontalCentered="true" verticalCentered="true"/>
  <pageMargins left="0.157638888888889" right="0.157638888888889" top="0.315277777777778" bottom="0.157638888888889" header="0.511805555555555" footer="0.511805555555555"/>
  <pageSetup paperSize="9"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B1:W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8.75">
</sheetFormatPr>
  <cols>
    <col collapsed="false" hidden="false" max="1" min="1" style="201" width="1.60728744939271"/>
    <col collapsed="false" hidden="false" max="2" min="2" style="202" width="15.2105263157895"/>
    <col collapsed="false" hidden="false" max="3" min="3" style="202" width="10.7125506072875"/>
    <col collapsed="false" hidden="false" max="4" min="4" style="202" width="3.31983805668016"/>
    <col collapsed="false" hidden="false" max="5" min="5" style="201" width="15.7449392712551"/>
    <col collapsed="false" hidden="false" max="6" min="6" style="201" width="3.31983805668016"/>
    <col collapsed="false" hidden="false" max="7" min="7" style="201" width="15.7449392712551"/>
    <col collapsed="false" hidden="false" max="8" min="8" style="201" width="3.31983805668016"/>
    <col collapsed="false" hidden="false" max="9" min="9" style="202" width="15.7449392712551"/>
    <col collapsed="false" hidden="false" max="10" min="10" style="201" width="3.31983805668016"/>
    <col collapsed="false" hidden="false" max="11" min="11" style="201" width="15.7449392712551"/>
    <col collapsed="false" hidden="false" max="12" min="12" style="201" width="5.03643724696356"/>
    <col collapsed="false" hidden="false" max="13" min="13" style="201" width="15.7449392712551"/>
    <col collapsed="false" hidden="false" max="14" min="14" style="201" width="3.31983805668016"/>
    <col collapsed="false" hidden="false" max="15" min="15" style="201" width="15.7449392712551"/>
    <col collapsed="false" hidden="false" max="16" min="16" style="201" width="3.31983805668016"/>
    <col collapsed="false" hidden="false" max="17" min="17" style="201" width="15.7449392712551"/>
    <col collapsed="false" hidden="false" max="18" min="18" style="201" width="3.31983805668016"/>
    <col collapsed="false" hidden="false" max="19" min="19" style="201" width="15.7449392712551"/>
    <col collapsed="false" hidden="false" max="20" min="20" style="201" width="3.31983805668016"/>
    <col collapsed="false" hidden="false" max="21" min="21" style="201" width="15.7449392712551"/>
    <col collapsed="false" hidden="false" max="1025" min="22" style="201" width="9"/>
  </cols>
  <sheetData>
    <row r="1" customFormat="false" ht="18.75" hidden="false" customHeight="false" outlineLevel="0" collapsed="false">
      <c r="B1" s="203" t="s">
        <v>
93</v>
      </c>
      <c r="C1" s="0"/>
      <c r="D1" s="0"/>
      <c r="E1" s="0"/>
      <c r="F1" s="0"/>
      <c r="G1" s="0"/>
      <c r="H1" s="0"/>
      <c r="I1" s="0"/>
      <c r="J1" s="0"/>
      <c r="K1" s="0"/>
      <c r="M1" s="0"/>
      <c r="N1" s="0"/>
      <c r="O1" s="0"/>
      <c r="P1" s="0"/>
      <c r="Q1" s="0"/>
      <c r="R1" s="0"/>
      <c r="S1" s="0"/>
      <c r="T1" s="0"/>
      <c r="U1" s="0"/>
      <c r="W1" s="0"/>
    </row>
    <row r="2" customFormat="false" ht="18.75" hidden="false" customHeight="false" outlineLevel="0" collapsed="false">
      <c r="B2" s="204" t="s">
        <v>
94</v>
      </c>
      <c r="C2" s="0"/>
      <c r="D2" s="0"/>
      <c r="E2" s="205" t="s">
        <v>
95</v>
      </c>
      <c r="F2" s="0"/>
      <c r="G2" s="0"/>
      <c r="H2" s="0"/>
      <c r="I2" s="206" t="s">
        <v>
96</v>
      </c>
      <c r="J2" s="0"/>
      <c r="K2" s="0"/>
      <c r="M2" s="0"/>
      <c r="N2" s="0"/>
      <c r="O2" s="0"/>
      <c r="P2" s="0"/>
      <c r="Q2" s="0"/>
      <c r="R2" s="0"/>
      <c r="S2" s="0"/>
      <c r="T2" s="0"/>
      <c r="U2" s="0"/>
      <c r="W2" s="0"/>
    </row>
    <row r="3" customFormat="false" ht="18.75" hidden="false" customHeight="false" outlineLevel="0" collapsed="false">
      <c r="B3" s="204"/>
      <c r="C3" s="0"/>
      <c r="D3" s="0"/>
      <c r="E3" s="207" t="s">
        <v>
97</v>
      </c>
      <c r="F3" s="207"/>
      <c r="G3" s="207"/>
      <c r="H3" s="207"/>
      <c r="I3" s="207"/>
      <c r="J3" s="207"/>
      <c r="K3" s="207"/>
      <c r="M3" s="207" t="s">
        <v>
98</v>
      </c>
      <c r="N3" s="207"/>
      <c r="O3" s="207"/>
      <c r="P3" s="0"/>
      <c r="Q3" s="207" t="s">
        <v>
99</v>
      </c>
      <c r="R3" s="207"/>
      <c r="S3" s="207"/>
      <c r="T3" s="207"/>
      <c r="U3" s="207"/>
      <c r="W3" s="0"/>
    </row>
    <row r="4" customFormat="false" ht="18.75" hidden="false" customHeight="false" outlineLevel="0" collapsed="false">
      <c r="B4" s="208" t="s">
        <v>
100</v>
      </c>
      <c r="C4" s="208" t="s">
        <v>
101</v>
      </c>
      <c r="D4" s="0"/>
      <c r="E4" s="208" t="s">
        <v>
102</v>
      </c>
      <c r="F4" s="202"/>
      <c r="G4" s="208" t="s">
        <v>
103</v>
      </c>
      <c r="H4" s="0"/>
      <c r="I4" s="208" t="s">
        <v>
104</v>
      </c>
      <c r="J4" s="0"/>
      <c r="K4" s="208" t="s">
        <v>
97</v>
      </c>
      <c r="M4" s="208" t="s">
        <v>
105</v>
      </c>
      <c r="N4" s="0"/>
      <c r="O4" s="208" t="s">
        <v>
106</v>
      </c>
      <c r="P4" s="0"/>
      <c r="Q4" s="208" t="s">
        <v>
105</v>
      </c>
      <c r="R4" s="0"/>
      <c r="S4" s="208" t="s">
        <v>
106</v>
      </c>
      <c r="T4" s="0"/>
      <c r="U4" s="208" t="s">
        <v>
97</v>
      </c>
      <c r="W4" s="0"/>
    </row>
    <row r="5" customFormat="false" ht="18.75" hidden="false" customHeight="false" outlineLevel="0" collapsed="false">
      <c r="B5" s="209" t="s">
        <v>
107</v>
      </c>
      <c r="C5" s="210" t="s">
        <v>
60</v>
      </c>
      <c r="D5" s="209" t="s">
        <v>
108</v>
      </c>
      <c r="E5" s="211" t="s">
        <v>
109</v>
      </c>
      <c r="F5" s="209" t="s">
        <v>
29</v>
      </c>
      <c r="G5" s="211" t="s">
        <v>
109</v>
      </c>
      <c r="H5" s="212" t="s">
        <v>
110</v>
      </c>
      <c r="I5" s="211" t="s">
        <v>
109</v>
      </c>
      <c r="J5" s="212" t="s">
        <v>
4</v>
      </c>
      <c r="K5" s="213" t="s">
        <v>
109</v>
      </c>
      <c r="M5" s="211" t="s">
        <v>
109</v>
      </c>
      <c r="N5" s="208" t="s">
        <v>
29</v>
      </c>
      <c r="O5" s="211" t="s">
        <v>
109</v>
      </c>
      <c r="P5" s="0"/>
      <c r="Q5" s="214" t="s">
        <v>
109</v>
      </c>
      <c r="R5" s="208" t="s">
        <v>
29</v>
      </c>
      <c r="S5" s="214" t="s">
        <v>
109</v>
      </c>
      <c r="T5" s="0"/>
      <c r="U5" s="213" t="s">
        <v>
109</v>
      </c>
      <c r="W5" s="0"/>
    </row>
    <row r="6" customFormat="false" ht="18.75" hidden="false" customHeight="false" outlineLevel="0" collapsed="false">
      <c r="B6" s="209" t="s">
        <v>
111</v>
      </c>
      <c r="C6" s="210" t="s">
        <v>
112</v>
      </c>
      <c r="D6" s="209" t="s">
        <v>
108</v>
      </c>
      <c r="E6" s="211" t="s">
        <v>
109</v>
      </c>
      <c r="F6" s="209" t="s">
        <v>
29</v>
      </c>
      <c r="G6" s="211" t="s">
        <v>
109</v>
      </c>
      <c r="H6" s="212" t="s">
        <v>
110</v>
      </c>
      <c r="I6" s="211" t="s">
        <v>
109</v>
      </c>
      <c r="J6" s="212" t="s">
        <v>
4</v>
      </c>
      <c r="K6" s="213" t="s">
        <v>
109</v>
      </c>
      <c r="M6" s="211" t="s">
        <v>
109</v>
      </c>
      <c r="N6" s="208" t="s">
        <v>
29</v>
      </c>
      <c r="O6" s="211" t="s">
        <v>
109</v>
      </c>
      <c r="P6" s="0"/>
      <c r="Q6" s="214" t="s">
        <v>
109</v>
      </c>
      <c r="R6" s="208" t="s">
        <v>
29</v>
      </c>
      <c r="S6" s="214" t="s">
        <v>
109</v>
      </c>
      <c r="T6" s="0"/>
      <c r="U6" s="213" t="s">
        <v>
109</v>
      </c>
      <c r="W6" s="0"/>
    </row>
    <row r="7" customFormat="false" ht="18.75" hidden="false" customHeight="false" outlineLevel="0" collapsed="false">
      <c r="B7" s="209" t="s">
        <v>
113</v>
      </c>
      <c r="C7" s="210" t="s">
        <v>
114</v>
      </c>
      <c r="D7" s="209" t="s">
        <v>
108</v>
      </c>
      <c r="E7" s="211" t="s">
        <v>
109</v>
      </c>
      <c r="F7" s="209" t="s">
        <v>
29</v>
      </c>
      <c r="G7" s="211" t="s">
        <v>
109</v>
      </c>
      <c r="H7" s="212" t="s">
        <v>
110</v>
      </c>
      <c r="I7" s="211" t="s">
        <v>
109</v>
      </c>
      <c r="J7" s="212" t="s">
        <v>
4</v>
      </c>
      <c r="K7" s="213" t="s">
        <v>
109</v>
      </c>
      <c r="M7" s="211" t="s">
        <v>
109</v>
      </c>
      <c r="N7" s="208" t="s">
        <v>
29</v>
      </c>
      <c r="O7" s="211" t="s">
        <v>
109</v>
      </c>
      <c r="P7" s="0"/>
      <c r="Q7" s="214" t="s">
        <v>
109</v>
      </c>
      <c r="R7" s="208" t="s">
        <v>
29</v>
      </c>
      <c r="S7" s="214" t="s">
        <v>
109</v>
      </c>
      <c r="T7" s="0"/>
      <c r="U7" s="213" t="s">
        <v>
109</v>
      </c>
      <c r="W7" s="0"/>
    </row>
    <row r="8" customFormat="false" ht="18.75" hidden="false" customHeight="false" outlineLevel="0" collapsed="false">
      <c r="B8" s="209"/>
      <c r="C8" s="215" t="s">
        <v>
59</v>
      </c>
      <c r="D8" s="209" t="s">
        <v>
108</v>
      </c>
      <c r="E8" s="211" t="n">
        <v>
0.375</v>
      </c>
      <c r="F8" s="209" t="s">
        <v>
29</v>
      </c>
      <c r="G8" s="211" t="n">
        <v>
0.75</v>
      </c>
      <c r="H8" s="212" t="s">
        <v>
110</v>
      </c>
      <c r="I8" s="211" t="n">
        <v>
0.0416666666666667</v>
      </c>
      <c r="J8" s="212" t="s">
        <v>
4</v>
      </c>
      <c r="K8" s="213" t="n">
        <f aca="false">
(G8-E8-I8)*24</f>
        <v>
8</v>
      </c>
      <c r="M8" s="211" t="n">
        <v>
0.395833333333333</v>
      </c>
      <c r="N8" s="208" t="s">
        <v>
29</v>
      </c>
      <c r="O8" s="211" t="n">
        <v>
0.6875</v>
      </c>
      <c r="P8" s="0"/>
      <c r="Q8" s="216" t="n">
        <f aca="false">
IF(E8&lt;M8,M8,E8)</f>
        <v>
0.395833333333333</v>
      </c>
      <c r="R8" s="208" t="s">
        <v>
29</v>
      </c>
      <c r="S8" s="216" t="n">
        <f aca="false">
IF(G8&gt;O8,O8,G8)</f>
        <v>
0.6875</v>
      </c>
      <c r="T8" s="0"/>
      <c r="U8" s="217" t="n">
        <f aca="false">
(S8-Q8)*24</f>
        <v>
7.00000000000001</v>
      </c>
      <c r="W8" s="0"/>
    </row>
    <row r="9" customFormat="false" ht="18.75" hidden="false" customHeight="false" outlineLevel="0" collapsed="false">
      <c r="B9" s="209"/>
      <c r="C9" s="215" t="s">
        <v>
115</v>
      </c>
      <c r="D9" s="209" t="s">
        <v>
108</v>
      </c>
      <c r="E9" s="211"/>
      <c r="F9" s="209" t="s">
        <v>
29</v>
      </c>
      <c r="G9" s="211"/>
      <c r="H9" s="212" t="s">
        <v>
110</v>
      </c>
      <c r="I9" s="211" t="n">
        <v>
0</v>
      </c>
      <c r="J9" s="212" t="s">
        <v>
4</v>
      </c>
      <c r="K9" s="213" t="n">
        <f aca="false">
(G9-E9-I9)*24</f>
        <v>
0</v>
      </c>
      <c r="M9" s="211" t="n">
        <v>
0.395833333333333</v>
      </c>
      <c r="N9" s="208" t="s">
        <v>
29</v>
      </c>
      <c r="O9" s="211" t="n">
        <v>
0.6875</v>
      </c>
      <c r="P9" s="0"/>
      <c r="Q9" s="216" t="n">
        <f aca="false">
IF(E9&lt;M9,M9,E9)</f>
        <v>
0.395833333333333</v>
      </c>
      <c r="R9" s="208" t="s">
        <v>
29</v>
      </c>
      <c r="S9" s="216" t="n">
        <f aca="false">
IF(G9&gt;O9,O9,G9)</f>
        <v>
0</v>
      </c>
      <c r="T9" s="0"/>
      <c r="U9" s="217" t="n">
        <f aca="false">
(S9-Q9)*24</f>
        <v>
-9.49999999999999</v>
      </c>
      <c r="W9" s="0"/>
    </row>
    <row r="10" customFormat="false" ht="18.75" hidden="false" customHeight="false" outlineLevel="0" collapsed="false">
      <c r="B10" s="209"/>
      <c r="C10" s="215" t="s">
        <v>
116</v>
      </c>
      <c r="D10" s="209" t="s">
        <v>
108</v>
      </c>
      <c r="E10" s="211"/>
      <c r="F10" s="209" t="s">
        <v>
29</v>
      </c>
      <c r="G10" s="211"/>
      <c r="H10" s="212" t="s">
        <v>
110</v>
      </c>
      <c r="I10" s="211" t="n">
        <v>
0</v>
      </c>
      <c r="J10" s="212" t="s">
        <v>
4</v>
      </c>
      <c r="K10" s="213" t="n">
        <f aca="false">
(G10-E10-I10)*24</f>
        <v>
0</v>
      </c>
      <c r="M10" s="211" t="n">
        <v>
0.395833333333333</v>
      </c>
      <c r="N10" s="208" t="s">
        <v>
29</v>
      </c>
      <c r="O10" s="211" t="n">
        <v>
0.6875</v>
      </c>
      <c r="P10" s="0"/>
      <c r="Q10" s="216" t="n">
        <f aca="false">
IF(E10&lt;M10,M10,E10)</f>
        <v>
0.395833333333333</v>
      </c>
      <c r="R10" s="208" t="s">
        <v>
29</v>
      </c>
      <c r="S10" s="216" t="n">
        <f aca="false">
IF(G10&gt;O10,O10,G10)</f>
        <v>
0</v>
      </c>
      <c r="T10" s="0"/>
      <c r="U10" s="217" t="n">
        <f aca="false">
(S10-Q10)*24</f>
        <v>
-9.49999999999999</v>
      </c>
      <c r="W10" s="0"/>
    </row>
    <row r="11" customFormat="false" ht="18.75" hidden="false" customHeight="false" outlineLevel="0" collapsed="false">
      <c r="B11" s="209"/>
      <c r="C11" s="215" t="s">
        <v>
117</v>
      </c>
      <c r="D11" s="209" t="s">
        <v>
108</v>
      </c>
      <c r="E11" s="211"/>
      <c r="F11" s="209" t="s">
        <v>
29</v>
      </c>
      <c r="G11" s="211"/>
      <c r="H11" s="212" t="s">
        <v>
110</v>
      </c>
      <c r="I11" s="211" t="n">
        <v>
0</v>
      </c>
      <c r="J11" s="212" t="s">
        <v>
4</v>
      </c>
      <c r="K11" s="213" t="n">
        <f aca="false">
(G11-E11-I11)*24</f>
        <v>
0</v>
      </c>
      <c r="M11" s="211" t="n">
        <v>
0.395833333333333</v>
      </c>
      <c r="N11" s="208" t="s">
        <v>
29</v>
      </c>
      <c r="O11" s="211" t="n">
        <v>
0.6875</v>
      </c>
      <c r="P11" s="0"/>
      <c r="Q11" s="216" t="n">
        <f aca="false">
IF(E11&lt;M11,M11,E11)</f>
        <v>
0.395833333333333</v>
      </c>
      <c r="R11" s="208" t="s">
        <v>
29</v>
      </c>
      <c r="S11" s="216" t="n">
        <f aca="false">
IF(G11&gt;O11,O11,G11)</f>
        <v>
0</v>
      </c>
      <c r="T11" s="0"/>
      <c r="U11" s="217" t="n">
        <f aca="false">
(S11-Q11)*24</f>
        <v>
-9.49999999999999</v>
      </c>
      <c r="W11" s="0"/>
    </row>
    <row r="12" customFormat="false" ht="18.75" hidden="false" customHeight="false" outlineLevel="0" collapsed="false">
      <c r="B12" s="209"/>
      <c r="C12" s="215" t="s">
        <v>
118</v>
      </c>
      <c r="D12" s="209" t="s">
        <v>
108</v>
      </c>
      <c r="E12" s="211"/>
      <c r="F12" s="209" t="s">
        <v>
29</v>
      </c>
      <c r="G12" s="211"/>
      <c r="H12" s="212" t="s">
        <v>
110</v>
      </c>
      <c r="I12" s="211" t="n">
        <v>
0</v>
      </c>
      <c r="J12" s="212" t="s">
        <v>
4</v>
      </c>
      <c r="K12" s="213" t="n">
        <f aca="false">
(G12-E12-I12)*24</f>
        <v>
0</v>
      </c>
      <c r="M12" s="211" t="n">
        <v>
0.395833333333333</v>
      </c>
      <c r="N12" s="208" t="s">
        <v>
29</v>
      </c>
      <c r="O12" s="211" t="n">
        <v>
0.6875</v>
      </c>
      <c r="P12" s="0"/>
      <c r="Q12" s="216" t="n">
        <f aca="false">
IF(E12&lt;M12,M12,E12)</f>
        <v>
0.395833333333333</v>
      </c>
      <c r="R12" s="208" t="s">
        <v>
29</v>
      </c>
      <c r="S12" s="216" t="n">
        <f aca="false">
IF(G12&gt;O12,O12,G12)</f>
        <v>
0</v>
      </c>
      <c r="T12" s="0"/>
      <c r="U12" s="217" t="n">
        <f aca="false">
(S12-Q12)*24</f>
        <v>
-9.49999999999999</v>
      </c>
      <c r="W12" s="0"/>
    </row>
    <row r="13" customFormat="false" ht="18.75" hidden="false" customHeight="false" outlineLevel="0" collapsed="false">
      <c r="B13" s="209"/>
      <c r="C13" s="215" t="s">
        <v>
119</v>
      </c>
      <c r="D13" s="209" t="s">
        <v>
108</v>
      </c>
      <c r="E13" s="211"/>
      <c r="F13" s="209" t="s">
        <v>
29</v>
      </c>
      <c r="G13" s="211"/>
      <c r="H13" s="212" t="s">
        <v>
110</v>
      </c>
      <c r="I13" s="211" t="n">
        <v>
0</v>
      </c>
      <c r="J13" s="212" t="s">
        <v>
4</v>
      </c>
      <c r="K13" s="213" t="n">
        <f aca="false">
(G13-E13-I13)*24</f>
        <v>
0</v>
      </c>
      <c r="M13" s="211" t="n">
        <v>
0.395833333333333</v>
      </c>
      <c r="N13" s="208" t="s">
        <v>
29</v>
      </c>
      <c r="O13" s="211" t="n">
        <v>
0.6875</v>
      </c>
      <c r="P13" s="0"/>
      <c r="Q13" s="216" t="n">
        <f aca="false">
IF(E13&lt;M13,M13,E13)</f>
        <v>
0.395833333333333</v>
      </c>
      <c r="R13" s="208" t="s">
        <v>
29</v>
      </c>
      <c r="S13" s="216" t="n">
        <f aca="false">
IF(G13&gt;O13,O13,G13)</f>
        <v>
0</v>
      </c>
      <c r="T13" s="0"/>
      <c r="U13" s="217" t="n">
        <f aca="false">
(S13-Q13)*24</f>
        <v>
-9.49999999999999</v>
      </c>
      <c r="W13" s="0"/>
    </row>
    <row r="14" customFormat="false" ht="18.75" hidden="false" customHeight="false" outlineLevel="0" collapsed="false">
      <c r="B14" s="209"/>
      <c r="C14" s="215" t="s">
        <v>
120</v>
      </c>
      <c r="D14" s="209" t="s">
        <v>
108</v>
      </c>
      <c r="E14" s="211"/>
      <c r="F14" s="209" t="s">
        <v>
29</v>
      </c>
      <c r="G14" s="211"/>
      <c r="H14" s="212" t="s">
        <v>
110</v>
      </c>
      <c r="I14" s="211" t="n">
        <v>
0</v>
      </c>
      <c r="J14" s="212" t="s">
        <v>
4</v>
      </c>
      <c r="K14" s="213" t="n">
        <f aca="false">
(G14-E14-I14)*24</f>
        <v>
0</v>
      </c>
      <c r="M14" s="211" t="n">
        <v>
0.395833333333333</v>
      </c>
      <c r="N14" s="208" t="s">
        <v>
29</v>
      </c>
      <c r="O14" s="211" t="n">
        <v>
0.6875</v>
      </c>
      <c r="P14" s="0"/>
      <c r="Q14" s="216" t="n">
        <f aca="false">
IF(E14&lt;M14,M14,E14)</f>
        <v>
0.395833333333333</v>
      </c>
      <c r="R14" s="208" t="s">
        <v>
29</v>
      </c>
      <c r="S14" s="216" t="n">
        <f aca="false">
IF(G14&gt;O14,O14,G14)</f>
        <v>
0</v>
      </c>
      <c r="T14" s="0"/>
      <c r="U14" s="217" t="n">
        <f aca="false">
(S14-Q14)*24</f>
        <v>
-9.49999999999999</v>
      </c>
      <c r="W14" s="0"/>
    </row>
    <row r="15" customFormat="false" ht="18.75" hidden="false" customHeight="false" outlineLevel="0" collapsed="false">
      <c r="B15" s="209"/>
      <c r="C15" s="215" t="s">
        <v>
121</v>
      </c>
      <c r="D15" s="209" t="s">
        <v>
108</v>
      </c>
      <c r="E15" s="211"/>
      <c r="F15" s="209" t="s">
        <v>
29</v>
      </c>
      <c r="G15" s="211"/>
      <c r="H15" s="212" t="s">
        <v>
110</v>
      </c>
      <c r="I15" s="211" t="n">
        <v>
0</v>
      </c>
      <c r="J15" s="212" t="s">
        <v>
4</v>
      </c>
      <c r="K15" s="213" t="n">
        <f aca="false">
(G15-E15-I15)*24</f>
        <v>
0</v>
      </c>
      <c r="M15" s="211" t="n">
        <v>
0.395833333333333</v>
      </c>
      <c r="N15" s="208" t="s">
        <v>
29</v>
      </c>
      <c r="O15" s="211" t="n">
        <v>
0.6875</v>
      </c>
      <c r="P15" s="0"/>
      <c r="Q15" s="216" t="n">
        <f aca="false">
IF(E15&lt;M15,M15,E15)</f>
        <v>
0.395833333333333</v>
      </c>
      <c r="R15" s="208" t="s">
        <v>
29</v>
      </c>
      <c r="S15" s="216" t="n">
        <f aca="false">
IF(G15&gt;O15,O15,G15)</f>
        <v>
0</v>
      </c>
      <c r="T15" s="0"/>
      <c r="U15" s="217" t="n">
        <f aca="false">
(S15-Q15)*24</f>
        <v>
-9.49999999999999</v>
      </c>
      <c r="W15" s="0"/>
    </row>
    <row r="16" customFormat="false" ht="18.75" hidden="false" customHeight="false" outlineLevel="0" collapsed="false">
      <c r="B16" s="209"/>
      <c r="C16" s="215" t="s">
        <v>
122</v>
      </c>
      <c r="D16" s="209" t="s">
        <v>
108</v>
      </c>
      <c r="E16" s="211"/>
      <c r="F16" s="209" t="s">
        <v>
29</v>
      </c>
      <c r="G16" s="211"/>
      <c r="H16" s="212" t="s">
        <v>
110</v>
      </c>
      <c r="I16" s="211" t="n">
        <v>
0</v>
      </c>
      <c r="J16" s="212" t="s">
        <v>
4</v>
      </c>
      <c r="K16" s="213" t="n">
        <f aca="false">
(G16-E16-I16)*24</f>
        <v>
0</v>
      </c>
      <c r="M16" s="211" t="n">
        <v>
0.395833333333333</v>
      </c>
      <c r="N16" s="208" t="s">
        <v>
29</v>
      </c>
      <c r="O16" s="211" t="n">
        <v>
0.6875</v>
      </c>
      <c r="P16" s="0"/>
      <c r="Q16" s="216" t="n">
        <f aca="false">
IF(E16&lt;M16,M16,E16)</f>
        <v>
0.395833333333333</v>
      </c>
      <c r="R16" s="208" t="s">
        <v>
29</v>
      </c>
      <c r="S16" s="216" t="n">
        <f aca="false">
IF(G16&gt;O16,O16,G16)</f>
        <v>
0</v>
      </c>
      <c r="T16" s="0"/>
      <c r="U16" s="217" t="n">
        <f aca="false">
(S16-Q16)*24</f>
        <v>
-9.49999999999999</v>
      </c>
      <c r="W16" s="0"/>
    </row>
    <row r="17" customFormat="false" ht="18.75" hidden="false" customHeight="false" outlineLevel="0" collapsed="false">
      <c r="B17" s="209"/>
      <c r="C17" s="215" t="s">
        <v>
123</v>
      </c>
      <c r="D17" s="209" t="s">
        <v>
108</v>
      </c>
      <c r="E17" s="211"/>
      <c r="F17" s="209" t="s">
        <v>
29</v>
      </c>
      <c r="G17" s="211"/>
      <c r="H17" s="212" t="s">
        <v>
110</v>
      </c>
      <c r="I17" s="211" t="n">
        <v>
0</v>
      </c>
      <c r="J17" s="212" t="s">
        <v>
4</v>
      </c>
      <c r="K17" s="213" t="n">
        <f aca="false">
(G17-E17-I17)*24</f>
        <v>
0</v>
      </c>
      <c r="M17" s="211" t="n">
        <v>
0.395833333333333</v>
      </c>
      <c r="N17" s="208" t="s">
        <v>
29</v>
      </c>
      <c r="O17" s="211" t="n">
        <v>
0.6875</v>
      </c>
      <c r="P17" s="0"/>
      <c r="Q17" s="216" t="n">
        <f aca="false">
IF(E17&lt;M17,M17,E17)</f>
        <v>
0.395833333333333</v>
      </c>
      <c r="R17" s="208" t="s">
        <v>
29</v>
      </c>
      <c r="S17" s="216" t="n">
        <f aca="false">
IF(G17&gt;O17,O17,G17)</f>
        <v>
0</v>
      </c>
      <c r="T17" s="0"/>
      <c r="U17" s="217" t="n">
        <f aca="false">
(S17-Q17)*24</f>
        <v>
-9.49999999999999</v>
      </c>
      <c r="W17" s="0"/>
    </row>
    <row r="18" customFormat="false" ht="18.75" hidden="false" customHeight="false" outlineLevel="0" collapsed="false">
      <c r="B18" s="209"/>
      <c r="C18" s="215" t="s">
        <v>
124</v>
      </c>
      <c r="D18" s="209" t="s">
        <v>
108</v>
      </c>
      <c r="E18" s="211"/>
      <c r="F18" s="209" t="s">
        <v>
29</v>
      </c>
      <c r="G18" s="211"/>
      <c r="H18" s="212" t="s">
        <v>
110</v>
      </c>
      <c r="I18" s="211" t="n">
        <v>
0</v>
      </c>
      <c r="J18" s="212" t="s">
        <v>
4</v>
      </c>
      <c r="K18" s="213" t="n">
        <f aca="false">
(G18-E18-I18)*24</f>
        <v>
0</v>
      </c>
      <c r="M18" s="211" t="n">
        <v>
0.395833333333333</v>
      </c>
      <c r="N18" s="208" t="s">
        <v>
29</v>
      </c>
      <c r="O18" s="211" t="n">
        <v>
0.6875</v>
      </c>
      <c r="P18" s="0"/>
      <c r="Q18" s="216" t="n">
        <f aca="false">
IF(E18&lt;M18,M18,E18)</f>
        <v>
0.395833333333333</v>
      </c>
      <c r="R18" s="208" t="s">
        <v>
29</v>
      </c>
      <c r="S18" s="216" t="n">
        <f aca="false">
IF(G18&gt;O18,O18,G18)</f>
        <v>
0</v>
      </c>
      <c r="T18" s="0"/>
      <c r="U18" s="217" t="n">
        <f aca="false">
(S18-Q18)*24</f>
        <v>
-9.49999999999999</v>
      </c>
      <c r="W18" s="0"/>
    </row>
    <row r="19" customFormat="false" ht="18.75" hidden="false" customHeight="false" outlineLevel="0" collapsed="false">
      <c r="B19" s="209"/>
      <c r="C19" s="215" t="s">
        <v>
125</v>
      </c>
      <c r="D19" s="209" t="s">
        <v>
108</v>
      </c>
      <c r="E19" s="211"/>
      <c r="F19" s="209" t="s">
        <v>
29</v>
      </c>
      <c r="G19" s="211"/>
      <c r="H19" s="212" t="s">
        <v>
110</v>
      </c>
      <c r="I19" s="211" t="n">
        <v>
0</v>
      </c>
      <c r="J19" s="212" t="s">
        <v>
4</v>
      </c>
      <c r="K19" s="218" t="n">
        <f aca="false">
(G19-E19-I19)*24</f>
        <v>
0</v>
      </c>
      <c r="M19" s="211" t="n">
        <v>
0.395833333333333</v>
      </c>
      <c r="N19" s="208" t="s">
        <v>
29</v>
      </c>
      <c r="O19" s="211" t="n">
        <v>
0.6875</v>
      </c>
      <c r="P19" s="0"/>
      <c r="Q19" s="216" t="n">
        <f aca="false">
IF(E19&lt;M19,M19,E19)</f>
        <v>
0.395833333333333</v>
      </c>
      <c r="R19" s="208" t="s">
        <v>
29</v>
      </c>
      <c r="S19" s="216" t="n">
        <f aca="false">
IF(G19&gt;O19,O19,G19)</f>
        <v>
0</v>
      </c>
      <c r="T19" s="0"/>
      <c r="U19" s="217" t="n">
        <f aca="false">
(S19-Q19)*24</f>
        <v>
-9.49999999999999</v>
      </c>
      <c r="W19" s="0"/>
    </row>
    <row r="20" customFormat="false" ht="18.75" hidden="false" customHeight="false" outlineLevel="0" collapsed="false">
      <c r="B20" s="209"/>
      <c r="C20" s="215" t="s">
        <v>
126</v>
      </c>
      <c r="D20" s="209" t="s">
        <v>
108</v>
      </c>
      <c r="E20" s="211"/>
      <c r="F20" s="209" t="s">
        <v>
29</v>
      </c>
      <c r="G20" s="211"/>
      <c r="H20" s="212" t="s">
        <v>
110</v>
      </c>
      <c r="I20" s="211" t="n">
        <v>
0</v>
      </c>
      <c r="J20" s="212" t="s">
        <v>
4</v>
      </c>
      <c r="K20" s="213" t="n">
        <f aca="false">
(G20-E20-I20)*24</f>
        <v>
0</v>
      </c>
      <c r="M20" s="211" t="n">
        <v>
0.395833333333333</v>
      </c>
      <c r="N20" s="208" t="s">
        <v>
29</v>
      </c>
      <c r="O20" s="211" t="n">
        <v>
0.6875</v>
      </c>
      <c r="P20" s="0"/>
      <c r="Q20" s="216" t="n">
        <f aca="false">
IF(E20&lt;M20,M20,E20)</f>
        <v>
0.395833333333333</v>
      </c>
      <c r="R20" s="208" t="s">
        <v>
29</v>
      </c>
      <c r="S20" s="216" t="n">
        <f aca="false">
IF(G20&gt;O20,O20,G20)</f>
        <v>
0</v>
      </c>
      <c r="T20" s="0"/>
      <c r="U20" s="217" t="n">
        <f aca="false">
(S20-Q20)*24</f>
        <v>
-9.49999999999999</v>
      </c>
      <c r="W20" s="0"/>
    </row>
    <row r="21" customFormat="false" ht="18.75" hidden="false" customHeight="false" outlineLevel="0" collapsed="false">
      <c r="B21" s="209"/>
      <c r="C21" s="215" t="s">
        <v>
127</v>
      </c>
      <c r="D21" s="209" t="s">
        <v>
108</v>
      </c>
      <c r="E21" s="211"/>
      <c r="F21" s="209" t="s">
        <v>
29</v>
      </c>
      <c r="G21" s="211"/>
      <c r="H21" s="212" t="s">
        <v>
110</v>
      </c>
      <c r="I21" s="211" t="n">
        <v>
0</v>
      </c>
      <c r="J21" s="212" t="s">
        <v>
4</v>
      </c>
      <c r="K21" s="213" t="n">
        <f aca="false">
(G21-E21-I21)*24</f>
        <v>
0</v>
      </c>
      <c r="M21" s="211" t="n">
        <v>
0.395833333333333</v>
      </c>
      <c r="N21" s="208" t="s">
        <v>
29</v>
      </c>
      <c r="O21" s="211" t="n">
        <v>
0.6875</v>
      </c>
      <c r="P21" s="0"/>
      <c r="Q21" s="216" t="n">
        <f aca="false">
IF(E21&lt;M21,M21,E21)</f>
        <v>
0.395833333333333</v>
      </c>
      <c r="R21" s="208" t="s">
        <v>
29</v>
      </c>
      <c r="S21" s="216" t="n">
        <f aca="false">
IF(G21&gt;O21,O21,G21)</f>
        <v>
0</v>
      </c>
      <c r="T21" s="0"/>
      <c r="U21" s="217" t="n">
        <f aca="false">
(S21-Q21)*24</f>
        <v>
-9.49999999999999</v>
      </c>
      <c r="W21" s="0"/>
    </row>
    <row r="22" customFormat="false" ht="18.75" hidden="false" customHeight="false" outlineLevel="0" collapsed="false">
      <c r="B22" s="209"/>
      <c r="C22" s="215" t="s">
        <v>
128</v>
      </c>
      <c r="D22" s="209" t="s">
        <v>
108</v>
      </c>
      <c r="E22" s="219"/>
      <c r="F22" s="209" t="s">
        <v>
29</v>
      </c>
      <c r="G22" s="219"/>
      <c r="H22" s="212" t="s">
        <v>
110</v>
      </c>
      <c r="I22" s="219"/>
      <c r="J22" s="212" t="s">
        <v>
4</v>
      </c>
      <c r="K22" s="210" t="n">
        <v>
1</v>
      </c>
      <c r="M22" s="220"/>
      <c r="N22" s="209" t="s">
        <v>
29</v>
      </c>
      <c r="O22" s="220"/>
      <c r="P22" s="212"/>
      <c r="Q22" s="220"/>
      <c r="R22" s="209" t="s">
        <v>
29</v>
      </c>
      <c r="S22" s="220"/>
      <c r="T22" s="212"/>
      <c r="U22" s="210" t="n">
        <v>
1</v>
      </c>
      <c r="W22" s="0"/>
    </row>
    <row r="23" customFormat="false" ht="18.75" hidden="false" customHeight="false" outlineLevel="0" collapsed="false">
      <c r="B23" s="209"/>
      <c r="C23" s="215" t="s">
        <v>
129</v>
      </c>
      <c r="D23" s="209" t="s">
        <v>
108</v>
      </c>
      <c r="E23" s="219"/>
      <c r="F23" s="209" t="s">
        <v>
29</v>
      </c>
      <c r="G23" s="219"/>
      <c r="H23" s="212" t="s">
        <v>
110</v>
      </c>
      <c r="I23" s="219"/>
      <c r="J23" s="212" t="s">
        <v>
4</v>
      </c>
      <c r="K23" s="210" t="n">
        <v>
2</v>
      </c>
      <c r="M23" s="220"/>
      <c r="N23" s="209" t="s">
        <v>
29</v>
      </c>
      <c r="O23" s="220"/>
      <c r="P23" s="212"/>
      <c r="Q23" s="220"/>
      <c r="R23" s="209" t="s">
        <v>
29</v>
      </c>
      <c r="S23" s="220"/>
      <c r="T23" s="212"/>
      <c r="U23" s="210" t="n">
        <v>
2</v>
      </c>
      <c r="W23" s="0"/>
    </row>
    <row r="24" customFormat="false" ht="18.75" hidden="false" customHeight="false" outlineLevel="0" collapsed="false">
      <c r="B24" s="209"/>
      <c r="C24" s="215" t="s">
        <v>
130</v>
      </c>
      <c r="D24" s="209" t="s">
        <v>
108</v>
      </c>
      <c r="E24" s="219"/>
      <c r="F24" s="209" t="s">
        <v>
29</v>
      </c>
      <c r="G24" s="219"/>
      <c r="H24" s="212" t="s">
        <v>
110</v>
      </c>
      <c r="I24" s="219"/>
      <c r="J24" s="212" t="s">
        <v>
4</v>
      </c>
      <c r="K24" s="210" t="n">
        <v>
3</v>
      </c>
      <c r="M24" s="220"/>
      <c r="N24" s="209" t="s">
        <v>
29</v>
      </c>
      <c r="O24" s="220"/>
      <c r="P24" s="212"/>
      <c r="Q24" s="220"/>
      <c r="R24" s="209" t="s">
        <v>
29</v>
      </c>
      <c r="S24" s="220"/>
      <c r="T24" s="212"/>
      <c r="U24" s="210" t="n">
        <v>
3</v>
      </c>
      <c r="W24" s="0"/>
    </row>
    <row r="25" customFormat="false" ht="18.75" hidden="false" customHeight="false" outlineLevel="0" collapsed="false">
      <c r="B25" s="209"/>
      <c r="C25" s="215" t="s">
        <v>
73</v>
      </c>
      <c r="D25" s="209" t="s">
        <v>
108</v>
      </c>
      <c r="E25" s="219"/>
      <c r="F25" s="209" t="s">
        <v>
29</v>
      </c>
      <c r="G25" s="219"/>
      <c r="H25" s="212" t="s">
        <v>
110</v>
      </c>
      <c r="I25" s="219"/>
      <c r="J25" s="212" t="s">
        <v>
4</v>
      </c>
      <c r="K25" s="210" t="n">
        <v>
4</v>
      </c>
      <c r="M25" s="220"/>
      <c r="N25" s="209" t="s">
        <v>
29</v>
      </c>
      <c r="O25" s="220"/>
      <c r="P25" s="212"/>
      <c r="Q25" s="220"/>
      <c r="R25" s="209" t="s">
        <v>
29</v>
      </c>
      <c r="S25" s="220"/>
      <c r="T25" s="212"/>
      <c r="U25" s="210" t="n">
        <v>
4</v>
      </c>
      <c r="W25" s="0"/>
    </row>
    <row r="26" customFormat="false" ht="18.75" hidden="false" customHeight="false" outlineLevel="0" collapsed="false">
      <c r="B26" s="209"/>
      <c r="C26" s="215" t="s">
        <v>
131</v>
      </c>
      <c r="D26" s="209" t="s">
        <v>
108</v>
      </c>
      <c r="E26" s="219"/>
      <c r="F26" s="209" t="s">
        <v>
29</v>
      </c>
      <c r="G26" s="219"/>
      <c r="H26" s="212" t="s">
        <v>
110</v>
      </c>
      <c r="I26" s="219"/>
      <c r="J26" s="212" t="s">
        <v>
4</v>
      </c>
      <c r="K26" s="210" t="n">
        <v>
5</v>
      </c>
      <c r="M26" s="220"/>
      <c r="N26" s="209" t="s">
        <v>
29</v>
      </c>
      <c r="O26" s="220"/>
      <c r="P26" s="212"/>
      <c r="Q26" s="220"/>
      <c r="R26" s="209" t="s">
        <v>
29</v>
      </c>
      <c r="S26" s="220"/>
      <c r="T26" s="212"/>
      <c r="U26" s="210" t="n">
        <v>
5</v>
      </c>
      <c r="W26" s="0"/>
    </row>
    <row r="27" customFormat="false" ht="18.75" hidden="false" customHeight="false" outlineLevel="0" collapsed="false">
      <c r="B27" s="209"/>
      <c r="C27" s="215" t="s">
        <v>
132</v>
      </c>
      <c r="D27" s="209" t="s">
        <v>
108</v>
      </c>
      <c r="E27" s="219"/>
      <c r="F27" s="209" t="s">
        <v>
29</v>
      </c>
      <c r="G27" s="219"/>
      <c r="H27" s="212" t="s">
        <v>
110</v>
      </c>
      <c r="I27" s="219"/>
      <c r="J27" s="212" t="s">
        <v>
4</v>
      </c>
      <c r="K27" s="210" t="n">
        <v>
6</v>
      </c>
      <c r="M27" s="220"/>
      <c r="N27" s="209" t="s">
        <v>
29</v>
      </c>
      <c r="O27" s="220"/>
      <c r="P27" s="212"/>
      <c r="Q27" s="220"/>
      <c r="R27" s="209" t="s">
        <v>
29</v>
      </c>
      <c r="S27" s="220"/>
      <c r="T27" s="212"/>
      <c r="U27" s="210" t="n">
        <v>
6</v>
      </c>
      <c r="W27" s="0"/>
    </row>
    <row r="28" customFormat="false" ht="18.75" hidden="false" customHeight="false" outlineLevel="0" collapsed="false">
      <c r="B28" s="209"/>
      <c r="C28" s="215" t="s">
        <v>
133</v>
      </c>
      <c r="D28" s="209" t="s">
        <v>
108</v>
      </c>
      <c r="E28" s="219"/>
      <c r="F28" s="209" t="s">
        <v>
29</v>
      </c>
      <c r="G28" s="219"/>
      <c r="H28" s="212" t="s">
        <v>
110</v>
      </c>
      <c r="I28" s="219"/>
      <c r="J28" s="212" t="s">
        <v>
4</v>
      </c>
      <c r="K28" s="210" t="n">
        <v>
7</v>
      </c>
      <c r="M28" s="220"/>
      <c r="N28" s="209" t="s">
        <v>
29</v>
      </c>
      <c r="O28" s="220"/>
      <c r="P28" s="212"/>
      <c r="Q28" s="220"/>
      <c r="R28" s="209" t="s">
        <v>
29</v>
      </c>
      <c r="S28" s="220"/>
      <c r="T28" s="212"/>
      <c r="U28" s="210" t="n">
        <v>
7</v>
      </c>
      <c r="W28" s="0"/>
    </row>
    <row r="29" customFormat="false" ht="18.75" hidden="false" customHeight="false" outlineLevel="0" collapsed="false">
      <c r="B29" s="209"/>
      <c r="C29" s="215" t="s">
        <v>
134</v>
      </c>
      <c r="D29" s="209" t="s">
        <v>
108</v>
      </c>
      <c r="E29" s="219"/>
      <c r="F29" s="209" t="s">
        <v>
29</v>
      </c>
      <c r="G29" s="219"/>
      <c r="H29" s="212" t="s">
        <v>
110</v>
      </c>
      <c r="I29" s="219"/>
      <c r="J29" s="212" t="s">
        <v>
4</v>
      </c>
      <c r="K29" s="210" t="n">
        <v>
8</v>
      </c>
      <c r="M29" s="220"/>
      <c r="N29" s="209" t="s">
        <v>
29</v>
      </c>
      <c r="O29" s="220"/>
      <c r="P29" s="212"/>
      <c r="Q29" s="220"/>
      <c r="R29" s="209" t="s">
        <v>
29</v>
      </c>
      <c r="S29" s="220"/>
      <c r="T29" s="212"/>
      <c r="U29" s="210" t="n">
        <v>
7</v>
      </c>
      <c r="W29" s="0"/>
    </row>
    <row r="30" customFormat="false" ht="18.75" hidden="false" customHeight="false" outlineLevel="0" collapsed="false">
      <c r="B30" s="209"/>
      <c r="C30" s="215" t="s">
        <v>
85</v>
      </c>
      <c r="D30" s="209" t="s">
        <v>
108</v>
      </c>
      <c r="E30" s="219"/>
      <c r="F30" s="209" t="s">
        <v>
29</v>
      </c>
      <c r="G30" s="219"/>
      <c r="H30" s="212" t="s">
        <v>
110</v>
      </c>
      <c r="I30" s="219"/>
      <c r="J30" s="212" t="s">
        <v>
4</v>
      </c>
      <c r="K30" s="210" t="n">
        <v>
4</v>
      </c>
      <c r="M30" s="220"/>
      <c r="N30" s="209" t="s">
        <v>
29</v>
      </c>
      <c r="O30" s="220"/>
      <c r="P30" s="212"/>
      <c r="Q30" s="220"/>
      <c r="R30" s="209" t="s">
        <v>
29</v>
      </c>
      <c r="S30" s="220"/>
      <c r="T30" s="212"/>
      <c r="U30" s="210" t="n">
        <v>
3</v>
      </c>
      <c r="W30" s="0"/>
    </row>
    <row r="31" customFormat="false" ht="18.75" hidden="false" customHeight="false" outlineLevel="0" collapsed="false">
      <c r="B31" s="209"/>
      <c r="C31" s="215" t="s">
        <v>
135</v>
      </c>
      <c r="D31" s="209" t="s">
        <v>
108</v>
      </c>
      <c r="E31" s="219"/>
      <c r="F31" s="209" t="s">
        <v>
29</v>
      </c>
      <c r="G31" s="219"/>
      <c r="H31" s="212" t="s">
        <v>
110</v>
      </c>
      <c r="I31" s="219"/>
      <c r="J31" s="212" t="s">
        <v>
4</v>
      </c>
      <c r="K31" s="210"/>
      <c r="M31" s="220"/>
      <c r="N31" s="209" t="s">
        <v>
29</v>
      </c>
      <c r="O31" s="220"/>
      <c r="P31" s="212"/>
      <c r="Q31" s="220"/>
      <c r="R31" s="209" t="s">
        <v>
29</v>
      </c>
      <c r="S31" s="220"/>
      <c r="T31" s="212"/>
      <c r="U31" s="210"/>
      <c r="W31" s="0"/>
    </row>
    <row r="32" customFormat="false" ht="18.75" hidden="false" customHeight="false" outlineLevel="0" collapsed="false">
      <c r="B32" s="209"/>
      <c r="C32" s="215" t="s">
        <v>
136</v>
      </c>
      <c r="D32" s="209" t="s">
        <v>
108</v>
      </c>
      <c r="E32" s="219"/>
      <c r="F32" s="209" t="s">
        <v>
29</v>
      </c>
      <c r="G32" s="219"/>
      <c r="H32" s="212" t="s">
        <v>
110</v>
      </c>
      <c r="I32" s="219"/>
      <c r="J32" s="212" t="s">
        <v>
4</v>
      </c>
      <c r="K32" s="210"/>
      <c r="M32" s="220"/>
      <c r="N32" s="209" t="s">
        <v>
29</v>
      </c>
      <c r="O32" s="220"/>
      <c r="P32" s="212"/>
      <c r="Q32" s="220"/>
      <c r="R32" s="209" t="s">
        <v>
29</v>
      </c>
      <c r="S32" s="220"/>
      <c r="T32" s="212"/>
      <c r="U32" s="210"/>
      <c r="W32" s="0"/>
    </row>
    <row r="33" customFormat="false" ht="18.75" hidden="false" customHeight="false" outlineLevel="0" collapsed="false">
      <c r="B33" s="209"/>
      <c r="C33" s="215" t="s">
        <v>
137</v>
      </c>
      <c r="D33" s="209" t="s">
        <v>
108</v>
      </c>
      <c r="E33" s="211"/>
      <c r="F33" s="209" t="s">
        <v>
29</v>
      </c>
      <c r="G33" s="211"/>
      <c r="H33" s="212" t="s">
        <v>
110</v>
      </c>
      <c r="I33" s="211"/>
      <c r="J33" s="212" t="s">
        <v>
4</v>
      </c>
      <c r="K33" s="213" t="n">
        <f aca="false">
(G33-E33-I33)*24</f>
        <v>
0</v>
      </c>
      <c r="M33" s="210"/>
      <c r="N33" s="208" t="s">
        <v>
29</v>
      </c>
      <c r="O33" s="210"/>
      <c r="Q33" s="216" t="n">
        <f aca="false">
IF(E33&lt;M33,M33,E33)</f>
        <v>
0</v>
      </c>
      <c r="R33" s="208" t="s">
        <v>
29</v>
      </c>
      <c r="S33" s="216" t="n">
        <f aca="false">
IF(G33&gt;O33,O33,G33)</f>
        <v>
0</v>
      </c>
      <c r="U33" s="217" t="n">
        <f aca="false">
(S33-Q33)*24</f>
        <v>
0</v>
      </c>
      <c r="W33" s="0"/>
    </row>
    <row r="34" customFormat="false" ht="18.75" hidden="false" customHeight="false" outlineLevel="0" collapsed="false">
      <c r="B34" s="209"/>
      <c r="C34" s="210" t="s">
        <v>
138</v>
      </c>
      <c r="D34" s="209" t="s">
        <v>
108</v>
      </c>
      <c r="E34" s="211"/>
      <c r="F34" s="209" t="s">
        <v>
29</v>
      </c>
      <c r="G34" s="211"/>
      <c r="H34" s="212" t="s">
        <v>
110</v>
      </c>
      <c r="I34" s="211"/>
      <c r="J34" s="212" t="s">
        <v>
4</v>
      </c>
      <c r="K34" s="213" t="n">
        <f aca="false">
(G34-E34-I34)*24</f>
        <v>
0</v>
      </c>
      <c r="M34" s="210"/>
      <c r="N34" s="208" t="s">
        <v>
29</v>
      </c>
      <c r="O34" s="210"/>
      <c r="Q34" s="216" t="n">
        <f aca="false">
IF(E34&lt;M34,M34,E34)</f>
        <v>
0</v>
      </c>
      <c r="R34" s="208" t="s">
        <v>
29</v>
      </c>
      <c r="S34" s="216" t="n">
        <f aca="false">
IF(G34&gt;O34,O34,G34)</f>
        <v>
0</v>
      </c>
      <c r="U34" s="217" t="n">
        <f aca="false">
(S34-Q34)*24</f>
        <v>
0</v>
      </c>
      <c r="W34" s="221" t="s">
        <v>
139</v>
      </c>
    </row>
    <row r="35" customFormat="false" ht="18.75" hidden="false" customHeight="false" outlineLevel="0" collapsed="false">
      <c r="B35" s="209"/>
      <c r="C35" s="210" t="s">
        <v>
140</v>
      </c>
      <c r="D35" s="209" t="s">
        <v>
108</v>
      </c>
      <c r="E35" s="211"/>
      <c r="F35" s="209" t="s">
        <v>
29</v>
      </c>
      <c r="G35" s="211"/>
      <c r="H35" s="212" t="s">
        <v>
110</v>
      </c>
      <c r="I35" s="211"/>
      <c r="J35" s="212" t="s">
        <v>
4</v>
      </c>
      <c r="K35" s="213" t="n">
        <f aca="false">
(G35-E35-I35)*24</f>
        <v>
0</v>
      </c>
      <c r="M35" s="210"/>
      <c r="N35" s="208" t="s">
        <v>
29</v>
      </c>
      <c r="O35" s="210"/>
      <c r="Q35" s="216" t="n">
        <f aca="false">
IF(E35&lt;M35,M35,E35)</f>
        <v>
0</v>
      </c>
      <c r="R35" s="208" t="s">
        <v>
29</v>
      </c>
      <c r="S35" s="216" t="n">
        <f aca="false">
IF(G35&gt;O35,O35,G35)</f>
        <v>
0</v>
      </c>
      <c r="U35" s="217" t="n">
        <f aca="false">
(S35-Q35)*24</f>
        <v>
0</v>
      </c>
      <c r="W35" s="221" t="s">
        <v>
139</v>
      </c>
    </row>
    <row r="36" customFormat="false" ht="18.75" hidden="false" customHeight="false" outlineLevel="0" collapsed="false">
      <c r="B36" s="209"/>
      <c r="C36" s="215" t="s">
        <v>
141</v>
      </c>
      <c r="D36" s="209" t="s">
        <v>
108</v>
      </c>
      <c r="E36" s="211"/>
      <c r="F36" s="209" t="s">
        <v>
29</v>
      </c>
      <c r="G36" s="211"/>
      <c r="H36" s="212" t="s">
        <v>
110</v>
      </c>
      <c r="I36" s="211"/>
      <c r="J36" s="212" t="s">
        <v>
4</v>
      </c>
      <c r="K36" s="213" t="n">
        <f aca="false">
(G36-E36-I36)*24</f>
        <v>
0</v>
      </c>
      <c r="M36" s="210"/>
      <c r="N36" s="208" t="s">
        <v>
29</v>
      </c>
      <c r="O36" s="210"/>
      <c r="Q36" s="216" t="n">
        <f aca="false">
IF(E36&lt;M36,M36,E36)</f>
        <v>
0</v>
      </c>
      <c r="R36" s="208" t="s">
        <v>
29</v>
      </c>
      <c r="S36" s="216" t="n">
        <f aca="false">
IF(G36&gt;O36,O36,G36)</f>
        <v>
0</v>
      </c>
      <c r="U36" s="217" t="n">
        <f aca="false">
(S36-Q36)*24</f>
        <v>
0</v>
      </c>
    </row>
  </sheetData>
  <sheetProtection sheet="true" objects="true" scenarios="true"/>
  <mergeCells count="3">
    <mergeCell ref="E3:K3"/>
    <mergeCell ref="M3:O3"/>
    <mergeCell ref="Q3:U3"/>
  </mergeCells>
  <printOptions headings="false" gridLines="false" gridLinesSet="true" horizontalCentered="false" verticalCentered="false"/>
  <pageMargins left="0.157638888888889" right="0.157638888888889" top="0.747916666666667" bottom="0.551388888888889" header="0.511805555555555" footer="0.511805555555555"/>
  <pageSetup paperSize="9"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1:7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20.25">
</sheetFormatPr>
  <cols>
    <col collapsed="false" hidden="false" max="1" min="1" style="1" width="1.60728744939271"/>
    <col collapsed="false" hidden="false" max="5" min="2" style="1" width="5.78542510121457"/>
    <col collapsed="false" hidden="true" max="6" min="6" style="1" width="0"/>
    <col collapsed="false" hidden="false" max="58" min="7" style="1" width="5.67611336032389"/>
    <col collapsed="false" hidden="false" max="1025" min="59" style="1" width="4.2834008097166"/>
  </cols>
  <sheetData>
    <row r="1" s="2" customFormat="true" ht="20.25" hidden="false" customHeight="true" outlineLevel="0" collapsed="false">
      <c r="C1" s="3" t="s">
        <v>
0</v>
      </c>
      <c r="D1" s="3"/>
      <c r="E1" s="3"/>
      <c r="F1" s="3"/>
      <c r="G1" s="3"/>
      <c r="H1" s="4" t="s">
        <v>
1</v>
      </c>
      <c r="J1" s="4"/>
      <c r="L1" s="3"/>
      <c r="M1" s="3"/>
      <c r="N1" s="3"/>
      <c r="O1" s="3"/>
      <c r="P1" s="3"/>
      <c r="Q1" s="3"/>
      <c r="R1" s="3"/>
      <c r="AM1" s="5"/>
      <c r="AN1" s="6"/>
      <c r="AO1" s="7" t="s">
        <v>
2</v>
      </c>
      <c r="AP1" s="8" t="s">
        <v>
3</v>
      </c>
      <c r="AQ1" s="8"/>
      <c r="AR1" s="8"/>
      <c r="AS1" s="8"/>
      <c r="AT1" s="8"/>
      <c r="AU1" s="8"/>
      <c r="AV1" s="8"/>
      <c r="AW1" s="8"/>
      <c r="AX1" s="8"/>
      <c r="AY1" s="8"/>
      <c r="AZ1" s="8"/>
      <c r="BA1" s="8"/>
      <c r="BB1" s="8"/>
      <c r="BC1" s="8"/>
      <c r="BD1" s="8"/>
      <c r="BE1" s="8"/>
      <c r="BF1" s="7" t="s">
        <v>
4</v>
      </c>
    </row>
    <row r="2" customFormat="false" ht="20.25" hidden="false" customHeight="true" outlineLevel="0" collapsed="false">
      <c r="A2" s="2"/>
      <c r="B2" s="2"/>
      <c r="C2" s="3"/>
      <c r="D2" s="3"/>
      <c r="E2" s="3"/>
      <c r="F2" s="3"/>
      <c r="G2" s="3"/>
      <c r="H2" s="0"/>
      <c r="I2" s="2"/>
      <c r="J2" s="4"/>
      <c r="K2" s="2"/>
      <c r="L2" s="3"/>
      <c r="M2" s="3"/>
      <c r="N2" s="3"/>
      <c r="O2" s="3"/>
      <c r="P2" s="3"/>
      <c r="Q2" s="3"/>
      <c r="R2" s="3"/>
      <c r="S2" s="2"/>
      <c r="T2" s="2"/>
      <c r="U2" s="2"/>
      <c r="V2" s="2"/>
      <c r="W2" s="2"/>
      <c r="X2" s="2"/>
      <c r="Y2" s="9" t="s">
        <v>
5</v>
      </c>
      <c r="Z2" s="10" t="n">
        <v>
2</v>
      </c>
      <c r="AA2" s="10"/>
      <c r="AB2" s="11" t="s">
        <v>
6</v>
      </c>
      <c r="AC2" s="12" t="n">
        <f aca="false">
IF(Z2=0,"",YEAR(DATE(2018+Z2,1,1)))</f>
        <v>
2020</v>
      </c>
      <c r="AD2" s="12"/>
      <c r="AE2" s="13" t="s">
        <v>
7</v>
      </c>
      <c r="AF2" s="14" t="s">
        <v>
8</v>
      </c>
      <c r="AG2" s="10" t="n">
        <v>
7</v>
      </c>
      <c r="AH2" s="10"/>
      <c r="AI2" s="14" t="s">
        <v>
9</v>
      </c>
      <c r="AJ2" s="0"/>
      <c r="AK2" s="0"/>
      <c r="AL2" s="0"/>
      <c r="AM2" s="5"/>
      <c r="AN2" s="6"/>
      <c r="AO2" s="7" t="s">
        <v>
10</v>
      </c>
      <c r="AP2" s="15" t="s">
        <v>
11</v>
      </c>
      <c r="AQ2" s="15"/>
      <c r="AR2" s="15"/>
      <c r="AS2" s="15"/>
      <c r="AT2" s="15"/>
      <c r="AU2" s="15"/>
      <c r="AV2" s="15"/>
      <c r="AW2" s="15"/>
      <c r="AX2" s="15"/>
      <c r="AY2" s="15"/>
      <c r="AZ2" s="15"/>
      <c r="BA2" s="15"/>
      <c r="BB2" s="15"/>
      <c r="BC2" s="15"/>
      <c r="BD2" s="15"/>
      <c r="BE2" s="15"/>
      <c r="BF2" s="7" t="s">
        <v>
4</v>
      </c>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s="16" customFormat="true" ht="20.25" hidden="false" customHeight="true" outlineLevel="0" collapsed="false">
      <c r="G3" s="4"/>
      <c r="J3" s="4"/>
      <c r="L3" s="6"/>
      <c r="M3" s="6"/>
      <c r="N3" s="6"/>
      <c r="O3" s="6"/>
      <c r="P3" s="6"/>
      <c r="Q3" s="6"/>
      <c r="R3" s="6"/>
      <c r="Z3" s="17"/>
      <c r="AA3" s="17"/>
      <c r="AB3" s="18"/>
      <c r="AC3" s="19"/>
      <c r="AD3" s="18"/>
      <c r="BA3" s="20" t="s">
        <v>
12</v>
      </c>
      <c r="BB3" s="21" t="s">
        <v>
13</v>
      </c>
      <c r="BC3" s="21"/>
      <c r="BD3" s="21"/>
      <c r="BE3" s="21"/>
      <c r="BF3" s="6"/>
    </row>
    <row r="4" customFormat="false" ht="18.75" hidden="false" customHeight="false" outlineLevel="0" collapsed="false">
      <c r="A4" s="16"/>
      <c r="B4" s="16"/>
      <c r="C4" s="16"/>
      <c r="D4" s="16"/>
      <c r="E4" s="16"/>
      <c r="F4" s="16"/>
      <c r="G4" s="4"/>
      <c r="H4" s="16"/>
      <c r="I4" s="16"/>
      <c r="J4" s="4"/>
      <c r="K4" s="16"/>
      <c r="L4" s="6"/>
      <c r="M4" s="6"/>
      <c r="N4" s="6"/>
      <c r="O4" s="6"/>
      <c r="P4" s="6"/>
      <c r="Q4" s="6"/>
      <c r="R4" s="6"/>
      <c r="S4" s="16"/>
      <c r="T4" s="16"/>
      <c r="U4" s="16"/>
      <c r="V4" s="16"/>
      <c r="W4" s="16"/>
      <c r="X4" s="16"/>
      <c r="Y4" s="16"/>
      <c r="Z4" s="22"/>
      <c r="AA4" s="22"/>
      <c r="AB4" s="0"/>
      <c r="AC4" s="0"/>
      <c r="AD4" s="0"/>
      <c r="AE4" s="0"/>
      <c r="AF4" s="0"/>
      <c r="AG4" s="2"/>
      <c r="AH4" s="2"/>
      <c r="AI4" s="2"/>
      <c r="AJ4" s="2"/>
      <c r="AK4" s="2"/>
      <c r="AL4" s="2"/>
      <c r="AM4" s="2"/>
      <c r="AN4" s="2"/>
      <c r="AO4" s="2"/>
      <c r="AP4" s="2"/>
      <c r="AQ4" s="2"/>
      <c r="AR4" s="2"/>
      <c r="AS4" s="2"/>
      <c r="AT4" s="2"/>
      <c r="AU4" s="2"/>
      <c r="AV4" s="2"/>
      <c r="AW4" s="2"/>
      <c r="AX4" s="2"/>
      <c r="AY4" s="2"/>
      <c r="AZ4" s="2"/>
      <c r="BA4" s="2"/>
      <c r="BB4" s="2"/>
      <c r="BC4" s="2"/>
      <c r="BD4" s="2"/>
      <c r="BE4" s="23"/>
      <c r="BF4" s="23"/>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6.75" hidden="false" customHeight="true" outlineLevel="0" collapsed="false">
      <c r="A5" s="16"/>
      <c r="B5" s="16"/>
      <c r="C5" s="24"/>
      <c r="D5" s="24"/>
      <c r="E5" s="24"/>
      <c r="F5" s="24"/>
      <c r="G5" s="25"/>
      <c r="H5" s="24"/>
      <c r="I5" s="24"/>
      <c r="J5" s="25"/>
      <c r="K5" s="24"/>
      <c r="L5" s="26"/>
      <c r="M5" s="26"/>
      <c r="N5" s="26"/>
      <c r="O5" s="26"/>
      <c r="P5" s="26"/>
      <c r="Q5" s="26"/>
      <c r="R5" s="26"/>
      <c r="S5" s="24"/>
      <c r="T5" s="24"/>
      <c r="U5" s="24"/>
      <c r="V5" s="24"/>
      <c r="W5" s="24"/>
      <c r="X5" s="24"/>
      <c r="Y5" s="24"/>
      <c r="Z5" s="27"/>
      <c r="AA5" s="27"/>
      <c r="AB5" s="24"/>
      <c r="AC5" s="24"/>
      <c r="AD5" s="24"/>
      <c r="AE5" s="24"/>
      <c r="AF5" s="0"/>
      <c r="AG5" s="2"/>
      <c r="AH5" s="2"/>
      <c r="AI5" s="2"/>
      <c r="AJ5" s="2"/>
      <c r="AK5" s="2"/>
      <c r="AL5" s="2"/>
      <c r="AM5" s="2"/>
      <c r="AN5" s="2"/>
      <c r="AO5" s="2"/>
      <c r="AP5" s="2"/>
      <c r="AQ5" s="2"/>
      <c r="AR5" s="2"/>
      <c r="AS5" s="2"/>
      <c r="AT5" s="2"/>
      <c r="AU5" s="2"/>
      <c r="AV5" s="2"/>
      <c r="AW5" s="2"/>
      <c r="AX5" s="2"/>
      <c r="AY5" s="2"/>
      <c r="AZ5" s="2"/>
      <c r="BA5" s="2"/>
      <c r="BB5" s="2"/>
      <c r="BC5" s="2"/>
      <c r="BD5" s="2"/>
      <c r="BE5" s="23"/>
      <c r="BF5" s="23"/>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8.75" hidden="false" customHeight="false" outlineLevel="0" collapsed="false">
      <c r="A6" s="16"/>
      <c r="B6" s="28" t="s">
        <v>
14</v>
      </c>
      <c r="C6" s="28"/>
      <c r="D6" s="28"/>
      <c r="E6" s="28"/>
      <c r="F6" s="28"/>
      <c r="G6" s="28"/>
      <c r="H6" s="28"/>
      <c r="I6" s="28"/>
      <c r="J6" s="28"/>
      <c r="K6" s="26"/>
      <c r="L6" s="26"/>
      <c r="M6" s="26"/>
      <c r="N6" s="24"/>
      <c r="O6" s="24"/>
      <c r="P6" s="24"/>
      <c r="Q6" s="24"/>
      <c r="R6" s="24"/>
      <c r="S6" s="24"/>
      <c r="T6" s="24"/>
      <c r="U6" s="27"/>
      <c r="V6" s="27"/>
      <c r="W6" s="0"/>
      <c r="X6" s="0"/>
      <c r="Y6" s="0"/>
      <c r="Z6" s="24"/>
      <c r="AA6" s="27"/>
      <c r="AB6" s="27"/>
      <c r="AC6" s="24"/>
      <c r="AD6" s="24"/>
      <c r="AE6" s="24"/>
      <c r="AF6" s="0"/>
      <c r="AG6" s="2"/>
      <c r="AH6" s="2" t="s">
        <v>
15</v>
      </c>
      <c r="AI6" s="2"/>
      <c r="AJ6" s="2"/>
      <c r="AK6" s="2"/>
      <c r="AL6" s="2"/>
      <c r="AM6" s="2"/>
      <c r="AN6" s="2"/>
      <c r="AO6" s="2"/>
      <c r="AP6" s="2"/>
      <c r="AQ6" s="2"/>
      <c r="AR6" s="2"/>
      <c r="AS6" s="0"/>
      <c r="AT6" s="29" t="n">
        <v>
8</v>
      </c>
      <c r="AU6" s="29"/>
      <c r="AV6" s="30" t="s">
        <v>
16</v>
      </c>
      <c r="AW6" s="2"/>
      <c r="AX6" s="29" t="n">
        <v>
40</v>
      </c>
      <c r="AY6" s="29"/>
      <c r="AZ6" s="30" t="s">
        <v>
17</v>
      </c>
      <c r="BA6" s="2"/>
      <c r="BB6" s="29" t="n">
        <v>
160</v>
      </c>
      <c r="BC6" s="29"/>
      <c r="BD6" s="30" t="s">
        <v>
18</v>
      </c>
      <c r="BE6" s="2"/>
      <c r="BF6" s="23"/>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8.75" hidden="false" customHeight="false" outlineLevel="0" collapsed="false">
      <c r="A7" s="16"/>
      <c r="B7" s="31" t="s">
        <v>
9</v>
      </c>
      <c r="C7" s="31" t="s">
        <v>
19</v>
      </c>
      <c r="D7" s="31" t="s">
        <v>
20</v>
      </c>
      <c r="E7" s="31" t="s">
        <v>
21</v>
      </c>
      <c r="F7" s="0"/>
      <c r="G7" s="31" t="s">
        <v>
22</v>
      </c>
      <c r="H7" s="31" t="s">
        <v>
23</v>
      </c>
      <c r="I7" s="31" t="s">
        <v>
24</v>
      </c>
      <c r="J7" s="31" t="s">
        <v>
25</v>
      </c>
      <c r="K7" s="26"/>
      <c r="L7" s="32" t="s">
        <v>
26</v>
      </c>
      <c r="M7" s="32"/>
      <c r="N7" s="32"/>
      <c r="O7" s="32"/>
      <c r="P7" s="32"/>
      <c r="Q7" s="32"/>
      <c r="R7" s="32"/>
      <c r="S7" s="24"/>
      <c r="T7" s="24"/>
      <c r="U7" s="27"/>
      <c r="V7" s="27"/>
      <c r="W7" s="0"/>
      <c r="X7" s="0"/>
      <c r="Y7" s="0"/>
      <c r="Z7" s="24"/>
      <c r="AA7" s="27"/>
      <c r="AB7" s="27"/>
      <c r="AC7" s="24"/>
      <c r="AD7" s="24"/>
      <c r="AE7" s="24"/>
      <c r="AF7" s="0"/>
      <c r="AG7" s="2"/>
      <c r="AH7" s="2"/>
      <c r="AI7" s="2"/>
      <c r="AJ7" s="2"/>
      <c r="AK7" s="2"/>
      <c r="AL7" s="2"/>
      <c r="AM7" s="2"/>
      <c r="AN7" s="2"/>
      <c r="AO7" s="2"/>
      <c r="AP7" s="2"/>
      <c r="AQ7" s="2"/>
      <c r="AR7" s="2"/>
      <c r="AS7" s="2"/>
      <c r="AT7" s="2"/>
      <c r="AU7" s="2"/>
      <c r="AV7" s="2"/>
      <c r="AW7" s="2"/>
      <c r="AX7" s="2"/>
      <c r="AY7" s="2"/>
      <c r="AZ7" s="2"/>
      <c r="BA7" s="2"/>
      <c r="BB7" s="2"/>
      <c r="BC7" s="2"/>
      <c r="BD7" s="2"/>
      <c r="BE7" s="23"/>
      <c r="BF7" s="23"/>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0.25" hidden="false" customHeight="true" outlineLevel="0" collapsed="false">
      <c r="A8" s="16"/>
      <c r="B8" s="33" t="s">
        <v>
27</v>
      </c>
      <c r="C8" s="33" t="s">
        <v>
27</v>
      </c>
      <c r="D8" s="33" t="s">
        <v>
27</v>
      </c>
      <c r="E8" s="33" t="s">
        <v>
27</v>
      </c>
      <c r="F8" s="34"/>
      <c r="G8" s="33" t="s">
        <v>
27</v>
      </c>
      <c r="H8" s="33" t="s">
        <v>
27</v>
      </c>
      <c r="I8" s="33" t="s">
        <v>
27</v>
      </c>
      <c r="J8" s="33" t="s">
        <v>
27</v>
      </c>
      <c r="K8" s="27" t="s">
        <v>
28</v>
      </c>
      <c r="L8" s="35"/>
      <c r="M8" s="35"/>
      <c r="N8" s="35"/>
      <c r="O8" s="36" t="s">
        <v>
29</v>
      </c>
      <c r="P8" s="35"/>
      <c r="Q8" s="35"/>
      <c r="R8" s="35"/>
      <c r="S8" s="37" t="s">
        <v>
30</v>
      </c>
      <c r="T8" s="38" t="n">
        <f aca="false">
(P8-L8)*24</f>
        <v>
0</v>
      </c>
      <c r="U8" s="38"/>
      <c r="V8" s="39" t="s">
        <v>
31</v>
      </c>
      <c r="W8" s="0"/>
      <c r="X8" s="0"/>
      <c r="Y8" s="0"/>
      <c r="Z8" s="27"/>
      <c r="AA8" s="40"/>
      <c r="AB8" s="25"/>
      <c r="AC8" s="27"/>
      <c r="AD8" s="27"/>
      <c r="AE8" s="27"/>
      <c r="AF8" s="41"/>
      <c r="AG8" s="42"/>
      <c r="AH8" s="42"/>
      <c r="AI8" s="42"/>
      <c r="AJ8" s="43"/>
      <c r="AK8" s="26"/>
      <c r="AL8" s="40"/>
      <c r="AM8" s="40"/>
      <c r="AN8" s="25"/>
      <c r="AO8" s="20"/>
      <c r="AP8" s="20"/>
      <c r="AQ8" s="20"/>
      <c r="AR8" s="44" t="s">
        <v>
32</v>
      </c>
      <c r="AS8" s="44"/>
      <c r="AT8" s="2"/>
      <c r="AU8" s="29"/>
      <c r="AV8" s="29"/>
      <c r="AW8" s="45" t="s">
        <v>
33</v>
      </c>
      <c r="AX8" s="2"/>
      <c r="AY8" s="46" t="s">
        <v>
34</v>
      </c>
      <c r="AZ8" s="2"/>
      <c r="BA8" s="2"/>
      <c r="BB8" s="47" t="n">
        <f aca="false">
DAY(EOMONTH(DATE(AC2,AG2,1),0))</f>
        <v>
31</v>
      </c>
      <c r="BC8" s="47"/>
      <c r="BD8" s="46" t="s">
        <v>
24</v>
      </c>
      <c r="BE8" s="2"/>
      <c r="BF8" s="2"/>
      <c r="BG8" s="0"/>
      <c r="BH8" s="0"/>
      <c r="BI8" s="0"/>
      <c r="BJ8" s="6"/>
      <c r="BK8" s="6"/>
      <c r="BL8" s="6"/>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6" hidden="false" customHeight="true" outlineLevel="0" collapsed="false">
      <c r="A9" s="16"/>
      <c r="B9" s="48"/>
      <c r="C9" s="48"/>
      <c r="D9" s="48"/>
      <c r="E9" s="48"/>
      <c r="F9" s="0"/>
      <c r="G9" s="48"/>
      <c r="H9" s="48"/>
      <c r="I9" s="48"/>
      <c r="J9" s="48"/>
      <c r="K9" s="24"/>
      <c r="L9" s="27"/>
      <c r="M9" s="42"/>
      <c r="N9" s="43"/>
      <c r="O9" s="43"/>
      <c r="P9" s="27"/>
      <c r="Q9" s="43"/>
      <c r="R9" s="24"/>
      <c r="S9" s="43"/>
      <c r="T9" s="43"/>
      <c r="U9" s="43"/>
      <c r="V9" s="43"/>
      <c r="W9" s="0"/>
      <c r="X9" s="0"/>
      <c r="Y9" s="0"/>
      <c r="Z9" s="24"/>
      <c r="AA9" s="43"/>
      <c r="AB9" s="43"/>
      <c r="AC9" s="24"/>
      <c r="AD9" s="24"/>
      <c r="AE9" s="24"/>
      <c r="AF9" s="49"/>
      <c r="AG9" s="27"/>
      <c r="AH9" s="43"/>
      <c r="AI9" s="24"/>
      <c r="AJ9" s="42"/>
      <c r="AK9" s="43"/>
      <c r="AL9" s="43"/>
      <c r="AM9" s="43"/>
      <c r="AN9" s="43"/>
      <c r="AO9" s="24"/>
      <c r="AP9" s="2"/>
      <c r="AQ9" s="50"/>
      <c r="AR9" s="50"/>
      <c r="AS9" s="50"/>
      <c r="AT9" s="2"/>
      <c r="AU9" s="2"/>
      <c r="AV9" s="2"/>
      <c r="AW9" s="2"/>
      <c r="AX9" s="2"/>
      <c r="AY9" s="2"/>
      <c r="AZ9" s="2"/>
      <c r="BA9" s="2"/>
      <c r="BB9" s="2"/>
      <c r="BC9" s="2"/>
      <c r="BD9" s="2"/>
      <c r="BE9" s="2"/>
      <c r="BF9" s="2"/>
      <c r="BG9" s="0"/>
      <c r="BH9" s="0"/>
      <c r="BI9" s="0"/>
      <c r="BJ9" s="6"/>
      <c r="BK9" s="6"/>
      <c r="BL9" s="6"/>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8.75" hidden="false" customHeight="false" outlineLevel="0" collapsed="false">
      <c r="A10" s="16"/>
      <c r="B10" s="51" t="s">
        <v>
35</v>
      </c>
      <c r="C10" s="51" t="s">
        <v>
35</v>
      </c>
      <c r="D10" s="51" t="s">
        <v>
35</v>
      </c>
      <c r="E10" s="51" t="s">
        <v>
35</v>
      </c>
      <c r="F10" s="34"/>
      <c r="G10" s="51" t="s">
        <v>
35</v>
      </c>
      <c r="H10" s="51" t="s">
        <v>
35</v>
      </c>
      <c r="I10" s="51" t="s">
        <v>
35</v>
      </c>
      <c r="J10" s="51" t="s">
        <v>
35</v>
      </c>
      <c r="K10" s="27" t="s">
        <v>
28</v>
      </c>
      <c r="L10" s="35"/>
      <c r="M10" s="35"/>
      <c r="N10" s="35"/>
      <c r="O10" s="36" t="s">
        <v>
29</v>
      </c>
      <c r="P10" s="35"/>
      <c r="Q10" s="35"/>
      <c r="R10" s="35"/>
      <c r="S10" s="37" t="s">
        <v>
30</v>
      </c>
      <c r="T10" s="38" t="n">
        <f aca="false">
(P10-L10)*24</f>
        <v>
0</v>
      </c>
      <c r="U10" s="38"/>
      <c r="V10" s="39" t="s">
        <v>
31</v>
      </c>
      <c r="W10" s="0"/>
      <c r="X10" s="0"/>
      <c r="Y10" s="0"/>
      <c r="Z10" s="27"/>
      <c r="AA10" s="40"/>
      <c r="AB10" s="25"/>
      <c r="AC10" s="27"/>
      <c r="AD10" s="27"/>
      <c r="AE10" s="27"/>
      <c r="AF10" s="49"/>
      <c r="AG10" s="42"/>
      <c r="AH10" s="42"/>
      <c r="AI10" s="42"/>
      <c r="AJ10" s="43"/>
      <c r="AK10" s="26"/>
      <c r="AL10" s="40"/>
      <c r="AM10" s="2"/>
      <c r="AN10" s="2"/>
      <c r="AO10" s="52"/>
      <c r="AP10" s="52"/>
      <c r="AQ10" s="52"/>
      <c r="AR10" s="30"/>
      <c r="AS10" s="50"/>
      <c r="AT10" s="50"/>
      <c r="AU10" s="50"/>
      <c r="AV10" s="43"/>
      <c r="AW10" s="43"/>
      <c r="AX10" s="53"/>
      <c r="AY10" s="53"/>
      <c r="AZ10" s="53" t="s">
        <v>
36</v>
      </c>
      <c r="BA10" s="43"/>
      <c r="BB10" s="29" t="n">
        <v>
1</v>
      </c>
      <c r="BC10" s="29"/>
      <c r="BD10" s="29"/>
      <c r="BE10" s="54" t="s">
        <v>
37</v>
      </c>
      <c r="BF10" s="2"/>
      <c r="BG10" s="0"/>
      <c r="BH10" s="0"/>
      <c r="BI10" s="0"/>
      <c r="BJ10" s="6"/>
      <c r="BK10" s="6"/>
      <c r="BL10" s="6"/>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6" hidden="false" customHeight="true" outlineLevel="0" collapsed="false">
      <c r="A11" s="16"/>
      <c r="B11" s="55"/>
      <c r="C11" s="55"/>
      <c r="D11" s="55"/>
      <c r="E11" s="55"/>
      <c r="F11" s="0"/>
      <c r="G11" s="55"/>
      <c r="H11" s="55"/>
      <c r="I11" s="55"/>
      <c r="J11" s="24"/>
      <c r="K11" s="27"/>
      <c r="L11" s="42"/>
      <c r="M11" s="43"/>
      <c r="N11" s="43"/>
      <c r="O11" s="27"/>
      <c r="P11" s="43"/>
      <c r="Q11" s="24"/>
      <c r="R11" s="43"/>
      <c r="S11" s="43"/>
      <c r="T11" s="43"/>
      <c r="U11" s="43"/>
      <c r="V11" s="0"/>
      <c r="W11" s="0"/>
      <c r="X11" s="0"/>
      <c r="Y11" s="0"/>
      <c r="Z11" s="24"/>
      <c r="AA11" s="43"/>
      <c r="AB11" s="43"/>
      <c r="AC11" s="24"/>
      <c r="AD11" s="24"/>
      <c r="AE11" s="24"/>
      <c r="AF11" s="49"/>
      <c r="AG11" s="27"/>
      <c r="AH11" s="42"/>
      <c r="AI11" s="43"/>
      <c r="AJ11" s="42"/>
      <c r="AK11" s="43"/>
      <c r="AL11" s="43"/>
      <c r="AM11" s="43"/>
      <c r="AN11" s="43"/>
      <c r="AO11" s="56"/>
      <c r="AP11" s="56"/>
      <c r="AQ11" s="45"/>
      <c r="AR11" s="57"/>
      <c r="AS11" s="50"/>
      <c r="AT11" s="50"/>
      <c r="AU11" s="50"/>
      <c r="AV11" s="43"/>
      <c r="AW11" s="43"/>
      <c r="AX11" s="53"/>
      <c r="AY11" s="53"/>
      <c r="AZ11" s="43"/>
      <c r="BA11" s="43"/>
      <c r="BB11" s="27"/>
      <c r="BC11" s="27"/>
      <c r="BD11" s="27"/>
      <c r="BE11" s="54"/>
      <c r="BF11" s="2"/>
      <c r="BG11" s="0"/>
      <c r="BH11" s="0"/>
      <c r="BI11" s="0"/>
      <c r="BJ11" s="6"/>
      <c r="BK11" s="6"/>
      <c r="BL11" s="6"/>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0.25" hidden="false" customHeight="true" outlineLevel="0" collapsed="false">
      <c r="A12" s="16"/>
      <c r="B12" s="58" t="s">
        <v>
38</v>
      </c>
      <c r="C12" s="58"/>
      <c r="D12" s="58"/>
      <c r="E12" s="58"/>
      <c r="F12" s="58"/>
      <c r="G12" s="58"/>
      <c r="H12" s="58"/>
      <c r="I12" s="58"/>
      <c r="J12" s="58"/>
      <c r="K12" s="58"/>
      <c r="L12" s="58"/>
      <c r="M12" s="58"/>
      <c r="N12" s="58"/>
      <c r="O12" s="58"/>
      <c r="P12" s="58"/>
      <c r="Q12" s="58"/>
      <c r="R12" s="58"/>
      <c r="S12" s="58"/>
      <c r="T12" s="58"/>
      <c r="U12" s="58"/>
      <c r="V12" s="58"/>
      <c r="W12" s="0"/>
      <c r="X12" s="0"/>
      <c r="Y12" s="0"/>
      <c r="Z12" s="45"/>
      <c r="AA12" s="59"/>
      <c r="AB12" s="59"/>
      <c r="AC12" s="45"/>
      <c r="AD12" s="27"/>
      <c r="AE12" s="27"/>
      <c r="AF12" s="41"/>
      <c r="AG12" s="25"/>
      <c r="AH12" s="42"/>
      <c r="AI12" s="43"/>
      <c r="AJ12" s="42"/>
      <c r="AK12" s="43"/>
      <c r="AL12" s="43"/>
      <c r="AM12" s="43"/>
      <c r="AN12" s="43"/>
      <c r="AO12" s="60"/>
      <c r="AP12" s="60"/>
      <c r="AQ12" s="60"/>
      <c r="AR12" s="30"/>
      <c r="AS12" s="50"/>
      <c r="AT12" s="50"/>
      <c r="AU12" s="50"/>
      <c r="AV12" s="43"/>
      <c r="AW12" s="43"/>
      <c r="AX12" s="53"/>
      <c r="AY12" s="53"/>
      <c r="AZ12" s="43"/>
      <c r="BA12" s="43"/>
      <c r="BB12" s="29" t="n">
        <v>
1</v>
      </c>
      <c r="BC12" s="29"/>
      <c r="BD12" s="29"/>
      <c r="BE12" s="61" t="s">
        <v>
39</v>
      </c>
      <c r="BF12" s="2"/>
      <c r="BG12" s="0"/>
      <c r="BH12" s="0"/>
      <c r="BI12" s="0"/>
      <c r="BJ12" s="6"/>
      <c r="BK12" s="6"/>
      <c r="BL12" s="6"/>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6.75" hidden="false" customHeight="true" outlineLevel="0" collapsed="false">
      <c r="A13" s="16"/>
      <c r="B13" s="62"/>
      <c r="C13" s="62"/>
      <c r="D13" s="62"/>
      <c r="E13" s="62"/>
      <c r="F13" s="62"/>
      <c r="G13" s="62"/>
      <c r="H13" s="62"/>
      <c r="I13" s="62"/>
      <c r="J13" s="62"/>
      <c r="K13" s="62"/>
      <c r="L13" s="62"/>
      <c r="M13" s="62"/>
      <c r="N13" s="62"/>
      <c r="O13" s="62"/>
      <c r="P13" s="62"/>
      <c r="Q13" s="62"/>
      <c r="R13" s="62"/>
      <c r="S13" s="62"/>
      <c r="T13" s="62"/>
      <c r="U13" s="62"/>
      <c r="V13" s="62"/>
      <c r="W13" s="0"/>
      <c r="X13" s="0"/>
      <c r="Y13" s="0"/>
      <c r="Z13" s="63"/>
      <c r="AA13" s="64"/>
      <c r="AB13" s="64"/>
      <c r="AC13" s="63"/>
      <c r="AD13" s="42"/>
      <c r="AE13" s="42"/>
      <c r="AF13" s="49"/>
      <c r="AG13" s="2"/>
      <c r="AH13" s="2"/>
      <c r="AI13" s="2"/>
      <c r="AJ13" s="2"/>
      <c r="AK13" s="2"/>
      <c r="AL13" s="2"/>
      <c r="AM13" s="2"/>
      <c r="AN13" s="2"/>
      <c r="AO13" s="56"/>
      <c r="AP13" s="56"/>
      <c r="AQ13" s="56"/>
      <c r="AR13" s="2"/>
      <c r="AS13" s="50"/>
      <c r="AT13" s="50"/>
      <c r="AU13" s="50"/>
      <c r="AV13" s="43"/>
      <c r="AW13" s="43"/>
      <c r="AX13" s="53"/>
      <c r="AY13" s="53"/>
      <c r="AZ13" s="43"/>
      <c r="BA13" s="43"/>
      <c r="BB13" s="27"/>
      <c r="BC13" s="27"/>
      <c r="BD13" s="27"/>
      <c r="BE13" s="54"/>
      <c r="BF13" s="2"/>
      <c r="BG13" s="0"/>
      <c r="BH13" s="0"/>
      <c r="BI13" s="0"/>
      <c r="BJ13" s="6"/>
      <c r="BK13" s="6"/>
      <c r="BL13" s="6"/>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8.75" hidden="false" customHeight="false" outlineLevel="0" collapsed="false">
      <c r="A14" s="16"/>
      <c r="B14" s="65"/>
      <c r="C14" s="65"/>
      <c r="D14" s="65"/>
      <c r="E14" s="65"/>
      <c r="F14" s="65"/>
      <c r="G14" s="65"/>
      <c r="H14" s="65"/>
      <c r="I14" s="65"/>
      <c r="J14" s="65"/>
      <c r="K14" s="65"/>
      <c r="L14" s="65"/>
      <c r="M14" s="65"/>
      <c r="N14" s="65"/>
      <c r="O14" s="65"/>
      <c r="P14" s="65"/>
      <c r="Q14" s="65"/>
      <c r="R14" s="65"/>
      <c r="S14" s="65"/>
      <c r="T14" s="65"/>
      <c r="U14" s="65"/>
      <c r="V14" s="65"/>
      <c r="W14" s="0"/>
      <c r="X14" s="0"/>
      <c r="Y14" s="0"/>
      <c r="Z14" s="45"/>
      <c r="AA14" s="59"/>
      <c r="AB14" s="59"/>
      <c r="AC14" s="45"/>
      <c r="AD14" s="27"/>
      <c r="AE14" s="27"/>
      <c r="AF14" s="49"/>
      <c r="AG14" s="2"/>
      <c r="AH14" s="2"/>
      <c r="AI14" s="2"/>
      <c r="AJ14" s="2"/>
      <c r="AK14" s="2"/>
      <c r="AL14" s="2"/>
      <c r="AM14" s="2"/>
      <c r="AN14" s="2"/>
      <c r="AO14" s="20"/>
      <c r="AP14" s="20"/>
      <c r="AQ14" s="20"/>
      <c r="AR14" s="2"/>
      <c r="AS14" s="50"/>
      <c r="AT14" s="53" t="s">
        <v>
41</v>
      </c>
      <c r="AU14" s="35"/>
      <c r="AV14" s="35"/>
      <c r="AW14" s="35"/>
      <c r="AX14" s="36" t="s">
        <v>
29</v>
      </c>
      <c r="AY14" s="35"/>
      <c r="AZ14" s="35"/>
      <c r="BA14" s="35"/>
      <c r="BB14" s="37" t="s">
        <v>
30</v>
      </c>
      <c r="BC14" s="38" t="n">
        <f aca="false">
(AY14-AU14)*24</f>
        <v>
0</v>
      </c>
      <c r="BD14" s="38"/>
      <c r="BE14" s="39" t="s">
        <v>
31</v>
      </c>
      <c r="BF14" s="27"/>
      <c r="BG14" s="0"/>
      <c r="BH14" s="0"/>
      <c r="BI14" s="0"/>
      <c r="BJ14" s="6"/>
      <c r="BK14" s="6"/>
      <c r="BL14" s="6"/>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6.75" hidden="false" customHeight="true" outlineLevel="0" collapsed="false">
      <c r="A15" s="16"/>
      <c r="B15" s="0"/>
      <c r="C15" s="44"/>
      <c r="D15" s="44"/>
      <c r="E15" s="44"/>
      <c r="F15" s="44"/>
      <c r="G15" s="24"/>
      <c r="H15" s="24"/>
      <c r="I15" s="26"/>
      <c r="J15" s="27"/>
      <c r="K15" s="42"/>
      <c r="L15" s="43"/>
      <c r="M15" s="43"/>
      <c r="N15" s="27"/>
      <c r="O15" s="43"/>
      <c r="P15" s="24"/>
      <c r="Q15" s="42"/>
      <c r="R15" s="43"/>
      <c r="S15" s="43"/>
      <c r="T15" s="43"/>
      <c r="U15" s="43"/>
      <c r="V15" s="24"/>
      <c r="W15" s="26"/>
      <c r="X15" s="66"/>
      <c r="Y15" s="66"/>
      <c r="Z15" s="25"/>
      <c r="AA15" s="27"/>
      <c r="AB15" s="26"/>
      <c r="AC15" s="27"/>
      <c r="AD15" s="42"/>
      <c r="AE15" s="43"/>
      <c r="AF15" s="49"/>
      <c r="AG15" s="41"/>
      <c r="AH15" s="67"/>
      <c r="AI15" s="49"/>
      <c r="AJ15" s="67"/>
      <c r="AK15" s="49"/>
      <c r="AL15" s="49"/>
      <c r="AM15" s="49"/>
      <c r="AN15" s="49"/>
      <c r="AO15" s="68"/>
      <c r="AP15" s="0"/>
      <c r="AQ15" s="22"/>
      <c r="AR15" s="22"/>
      <c r="AS15" s="22"/>
      <c r="AT15" s="22"/>
      <c r="AU15" s="22"/>
      <c r="AV15" s="49"/>
      <c r="AW15" s="49"/>
      <c r="AX15" s="69"/>
      <c r="AY15" s="69"/>
      <c r="AZ15" s="49"/>
      <c r="BA15" s="49"/>
      <c r="BB15" s="41"/>
      <c r="BC15" s="41"/>
      <c r="BD15" s="41"/>
      <c r="BE15" s="70"/>
      <c r="BF15" s="0"/>
      <c r="BG15" s="0"/>
      <c r="BH15" s="0"/>
      <c r="BI15" s="0"/>
      <c r="BJ15" s="6"/>
      <c r="BK15" s="6"/>
      <c r="BL15" s="6"/>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8.45" hidden="false" customHeight="true" outlineLevel="0" collapsed="false">
      <c r="A16" s="0"/>
      <c r="B16" s="0"/>
      <c r="C16" s="71"/>
      <c r="D16" s="71"/>
      <c r="E16" s="71"/>
      <c r="F16" s="71"/>
      <c r="G16" s="71"/>
      <c r="H16" s="0"/>
      <c r="I16" s="0"/>
      <c r="J16" s="0"/>
      <c r="K16" s="0"/>
      <c r="L16" s="0"/>
      <c r="M16" s="0"/>
      <c r="N16" s="0"/>
      <c r="O16" s="0"/>
      <c r="P16" s="0"/>
      <c r="Q16" s="0"/>
      <c r="R16" s="0"/>
      <c r="S16" s="0"/>
      <c r="T16" s="0"/>
      <c r="U16" s="0"/>
      <c r="V16" s="0"/>
      <c r="W16" s="0"/>
      <c r="X16" s="71"/>
      <c r="Y16" s="0"/>
      <c r="Z16" s="0"/>
      <c r="AA16" s="0"/>
      <c r="AB16" s="0"/>
      <c r="AC16" s="0"/>
      <c r="AD16" s="0"/>
      <c r="AE16" s="0"/>
      <c r="AF16" s="0"/>
      <c r="AG16" s="0"/>
      <c r="AH16" s="0"/>
      <c r="AI16" s="0"/>
      <c r="AJ16" s="0"/>
      <c r="AK16" s="0"/>
      <c r="AL16" s="0"/>
      <c r="AM16" s="0"/>
      <c r="AN16" s="71"/>
      <c r="AO16" s="0"/>
      <c r="AP16" s="0"/>
      <c r="AQ16" s="0"/>
      <c r="AR16" s="0"/>
      <c r="AS16" s="0"/>
      <c r="AT16" s="0"/>
      <c r="AU16" s="0"/>
      <c r="AV16" s="0"/>
      <c r="AW16" s="0"/>
      <c r="AX16" s="0"/>
      <c r="AY16" s="0"/>
      <c r="AZ16" s="0"/>
      <c r="BA16" s="0"/>
      <c r="BB16" s="0"/>
      <c r="BC16" s="0"/>
      <c r="BD16" s="0"/>
      <c r="BE16" s="72"/>
      <c r="BF16" s="72"/>
      <c r="BG16" s="72"/>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0.25" hidden="false" customHeight="true" outlineLevel="0" collapsed="false">
      <c r="A17" s="0"/>
      <c r="B17" s="73" t="s">
        <v>
42</v>
      </c>
      <c r="C17" s="74" t="s">
        <v>
43</v>
      </c>
      <c r="D17" s="74"/>
      <c r="E17" s="74"/>
      <c r="F17" s="75"/>
      <c r="G17" s="76" t="s">
        <v>
44</v>
      </c>
      <c r="H17" s="76" t="s">
        <v>
45</v>
      </c>
      <c r="I17" s="76"/>
      <c r="J17" s="76"/>
      <c r="K17" s="76"/>
      <c r="L17" s="77" t="s">
        <v>
46</v>
      </c>
      <c r="M17" s="77"/>
      <c r="N17" s="77"/>
      <c r="O17" s="77"/>
      <c r="P17" s="78"/>
      <c r="Q17" s="78"/>
      <c r="R17" s="78"/>
      <c r="S17" s="79" t="s">
        <v>
47</v>
      </c>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80" t="str">
        <f aca="false">
IF(BB3="計画","(12) 1～4週目の勤務時間数合計","(12) 1か月の勤務時間数   合計")</f>
        <v>
(12) 1～4週目の勤務時間数合計</v>
      </c>
      <c r="AY17" s="80"/>
      <c r="AZ17" s="81" t="s">
        <v>
48</v>
      </c>
      <c r="BA17" s="81"/>
      <c r="BB17" s="78" t="s">
        <v>
49</v>
      </c>
      <c r="BC17" s="78"/>
      <c r="BD17" s="78"/>
      <c r="BE17" s="78"/>
      <c r="BF17" s="78"/>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0.25" hidden="false" customHeight="true" outlineLevel="0" collapsed="false">
      <c r="A18" s="0"/>
      <c r="B18" s="73"/>
      <c r="C18" s="74"/>
      <c r="D18" s="74"/>
      <c r="E18" s="74"/>
      <c r="F18" s="82"/>
      <c r="G18" s="76"/>
      <c r="H18" s="76"/>
      <c r="I18" s="76"/>
      <c r="J18" s="76"/>
      <c r="K18" s="76"/>
      <c r="L18" s="77"/>
      <c r="M18" s="77"/>
      <c r="N18" s="77"/>
      <c r="O18" s="77"/>
      <c r="P18" s="78"/>
      <c r="Q18" s="78"/>
      <c r="R18" s="78"/>
      <c r="S18" s="83" t="s">
        <v>
50</v>
      </c>
      <c r="T18" s="83"/>
      <c r="U18" s="83"/>
      <c r="V18" s="83"/>
      <c r="W18" s="83"/>
      <c r="X18" s="83"/>
      <c r="Y18" s="83"/>
      <c r="Z18" s="83" t="s">
        <v>
51</v>
      </c>
      <c r="AA18" s="83"/>
      <c r="AB18" s="83"/>
      <c r="AC18" s="83"/>
      <c r="AD18" s="83"/>
      <c r="AE18" s="83"/>
      <c r="AF18" s="83"/>
      <c r="AG18" s="83" t="s">
        <v>
52</v>
      </c>
      <c r="AH18" s="83"/>
      <c r="AI18" s="83"/>
      <c r="AJ18" s="83"/>
      <c r="AK18" s="83"/>
      <c r="AL18" s="83"/>
      <c r="AM18" s="83"/>
      <c r="AN18" s="83" t="s">
        <v>
53</v>
      </c>
      <c r="AO18" s="83"/>
      <c r="AP18" s="83"/>
      <c r="AQ18" s="83"/>
      <c r="AR18" s="83"/>
      <c r="AS18" s="83"/>
      <c r="AT18" s="83"/>
      <c r="AU18" s="84" t="s">
        <v>
54</v>
      </c>
      <c r="AV18" s="84"/>
      <c r="AW18" s="84"/>
      <c r="AX18" s="80"/>
      <c r="AY18" s="80"/>
      <c r="AZ18" s="81"/>
      <c r="BA18" s="81"/>
      <c r="BB18" s="78"/>
      <c r="BC18" s="78"/>
      <c r="BD18" s="78"/>
      <c r="BE18" s="78"/>
      <c r="BF18" s="78"/>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20.25" hidden="false" customHeight="true" outlineLevel="0" collapsed="false">
      <c r="A19" s="0"/>
      <c r="B19" s="73"/>
      <c r="C19" s="74"/>
      <c r="D19" s="74"/>
      <c r="E19" s="74"/>
      <c r="F19" s="82"/>
      <c r="G19" s="76"/>
      <c r="H19" s="76"/>
      <c r="I19" s="76"/>
      <c r="J19" s="76"/>
      <c r="K19" s="76"/>
      <c r="L19" s="77"/>
      <c r="M19" s="77"/>
      <c r="N19" s="77"/>
      <c r="O19" s="77"/>
      <c r="P19" s="78"/>
      <c r="Q19" s="78"/>
      <c r="R19" s="78"/>
      <c r="S19" s="85" t="n">
        <v>
1</v>
      </c>
      <c r="T19" s="86" t="n">
        <v>
2</v>
      </c>
      <c r="U19" s="86" t="n">
        <v>
3</v>
      </c>
      <c r="V19" s="86" t="n">
        <v>
4</v>
      </c>
      <c r="W19" s="86" t="n">
        <v>
5</v>
      </c>
      <c r="X19" s="86" t="n">
        <v>
6</v>
      </c>
      <c r="Y19" s="87" t="n">
        <v>
7</v>
      </c>
      <c r="Z19" s="85" t="n">
        <v>
8</v>
      </c>
      <c r="AA19" s="86" t="n">
        <v>
9</v>
      </c>
      <c r="AB19" s="86" t="n">
        <v>
10</v>
      </c>
      <c r="AC19" s="86" t="n">
        <v>
11</v>
      </c>
      <c r="AD19" s="86" t="n">
        <v>
12</v>
      </c>
      <c r="AE19" s="86" t="n">
        <v>
13</v>
      </c>
      <c r="AF19" s="87" t="n">
        <v>
14</v>
      </c>
      <c r="AG19" s="88" t="n">
        <v>
15</v>
      </c>
      <c r="AH19" s="86" t="n">
        <v>
16</v>
      </c>
      <c r="AI19" s="86" t="n">
        <v>
17</v>
      </c>
      <c r="AJ19" s="86" t="n">
        <v>
18</v>
      </c>
      <c r="AK19" s="86" t="n">
        <v>
19</v>
      </c>
      <c r="AL19" s="86" t="n">
        <v>
20</v>
      </c>
      <c r="AM19" s="87" t="n">
        <v>
21</v>
      </c>
      <c r="AN19" s="85" t="n">
        <v>
22</v>
      </c>
      <c r="AO19" s="86" t="n">
        <v>
23</v>
      </c>
      <c r="AP19" s="86" t="n">
        <v>
24</v>
      </c>
      <c r="AQ19" s="86" t="n">
        <v>
25</v>
      </c>
      <c r="AR19" s="86" t="n">
        <v>
26</v>
      </c>
      <c r="AS19" s="86" t="n">
        <v>
27</v>
      </c>
      <c r="AT19" s="87" t="n">
        <v>
28</v>
      </c>
      <c r="AU19" s="89" t="str">
        <f aca="false">
IF($BB$3="実績",IF(DAY(DATE($AC$2,$AG$2,29))=29,29,""),"")</f>
        <v>
</v>
      </c>
      <c r="AV19" s="90" t="str">
        <f aca="false">
IF($BB$3="実績",IF(DAY(DATE($AC$2,$AG$2,30))=30,30,""),"")</f>
        <v>
</v>
      </c>
      <c r="AW19" s="91" t="str">
        <f aca="false">
IF($BB$3="実績",IF(DAY(DATE($AC$2,$AG$2,31))=31,31,""),"")</f>
        <v>
</v>
      </c>
      <c r="AX19" s="80"/>
      <c r="AY19" s="80"/>
      <c r="AZ19" s="81"/>
      <c r="BA19" s="81"/>
      <c r="BB19" s="78"/>
      <c r="BC19" s="78"/>
      <c r="BD19" s="78"/>
      <c r="BE19" s="78"/>
      <c r="BF19" s="78"/>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20.25" hidden="true" customHeight="true" outlineLevel="0" collapsed="false">
      <c r="A20" s="0"/>
      <c r="B20" s="73"/>
      <c r="C20" s="74"/>
      <c r="D20" s="74"/>
      <c r="E20" s="74"/>
      <c r="F20" s="82"/>
      <c r="G20" s="76"/>
      <c r="H20" s="76"/>
      <c r="I20" s="76"/>
      <c r="J20" s="76"/>
      <c r="K20" s="76"/>
      <c r="L20" s="77"/>
      <c r="M20" s="77"/>
      <c r="N20" s="77"/>
      <c r="O20" s="77"/>
      <c r="P20" s="78"/>
      <c r="Q20" s="78"/>
      <c r="R20" s="78"/>
      <c r="S20" s="85" t="n">
        <f aca="false">
WEEKDAY(DATE($AC$2,$AG$2,1))</f>
        <v>
4</v>
      </c>
      <c r="T20" s="86" t="n">
        <f aca="false">
WEEKDAY(DATE($AC$2,$AG$2,2))</f>
        <v>
5</v>
      </c>
      <c r="U20" s="86" t="n">
        <f aca="false">
WEEKDAY(DATE($AC$2,$AG$2,3))</f>
        <v>
6</v>
      </c>
      <c r="V20" s="86" t="n">
        <f aca="false">
WEEKDAY(DATE($AC$2,$AG$2,4))</f>
        <v>
7</v>
      </c>
      <c r="W20" s="86" t="n">
        <f aca="false">
WEEKDAY(DATE($AC$2,$AG$2,5))</f>
        <v>
1</v>
      </c>
      <c r="X20" s="86" t="n">
        <f aca="false">
WEEKDAY(DATE($AC$2,$AG$2,6))</f>
        <v>
2</v>
      </c>
      <c r="Y20" s="87" t="n">
        <f aca="false">
WEEKDAY(DATE($AC$2,$AG$2,7))</f>
        <v>
3</v>
      </c>
      <c r="Z20" s="85" t="n">
        <f aca="false">
WEEKDAY(DATE($AC$2,$AG$2,8))</f>
        <v>
4</v>
      </c>
      <c r="AA20" s="86" t="n">
        <f aca="false">
WEEKDAY(DATE($AC$2,$AG$2,9))</f>
        <v>
5</v>
      </c>
      <c r="AB20" s="86" t="n">
        <f aca="false">
WEEKDAY(DATE($AC$2,$AG$2,10))</f>
        <v>
6</v>
      </c>
      <c r="AC20" s="86" t="n">
        <f aca="false">
WEEKDAY(DATE($AC$2,$AG$2,11))</f>
        <v>
7</v>
      </c>
      <c r="AD20" s="86" t="n">
        <f aca="false">
WEEKDAY(DATE($AC$2,$AG$2,12))</f>
        <v>
1</v>
      </c>
      <c r="AE20" s="86" t="n">
        <f aca="false">
WEEKDAY(DATE($AC$2,$AG$2,13))</f>
        <v>
2</v>
      </c>
      <c r="AF20" s="87" t="n">
        <f aca="false">
WEEKDAY(DATE($AC$2,$AG$2,14))</f>
        <v>
3</v>
      </c>
      <c r="AG20" s="85" t="n">
        <f aca="false">
WEEKDAY(DATE($AC$2,$AG$2,15))</f>
        <v>
4</v>
      </c>
      <c r="AH20" s="86" t="n">
        <f aca="false">
WEEKDAY(DATE($AC$2,$AG$2,16))</f>
        <v>
5</v>
      </c>
      <c r="AI20" s="86" t="n">
        <f aca="false">
WEEKDAY(DATE($AC$2,$AG$2,17))</f>
        <v>
6</v>
      </c>
      <c r="AJ20" s="86" t="n">
        <f aca="false">
WEEKDAY(DATE($AC$2,$AG$2,18))</f>
        <v>
7</v>
      </c>
      <c r="AK20" s="86" t="n">
        <f aca="false">
WEEKDAY(DATE($AC$2,$AG$2,19))</f>
        <v>
1</v>
      </c>
      <c r="AL20" s="86" t="n">
        <f aca="false">
WEEKDAY(DATE($AC$2,$AG$2,20))</f>
        <v>
2</v>
      </c>
      <c r="AM20" s="87" t="n">
        <f aca="false">
WEEKDAY(DATE($AC$2,$AG$2,21))</f>
        <v>
3</v>
      </c>
      <c r="AN20" s="85" t="n">
        <f aca="false">
WEEKDAY(DATE($AC$2,$AG$2,22))</f>
        <v>
4</v>
      </c>
      <c r="AO20" s="86" t="n">
        <f aca="false">
WEEKDAY(DATE($AC$2,$AG$2,23))</f>
        <v>
5</v>
      </c>
      <c r="AP20" s="86" t="n">
        <f aca="false">
WEEKDAY(DATE($AC$2,$AG$2,24))</f>
        <v>
6</v>
      </c>
      <c r="AQ20" s="86" t="n">
        <f aca="false">
WEEKDAY(DATE($AC$2,$AG$2,25))</f>
        <v>
7</v>
      </c>
      <c r="AR20" s="86" t="n">
        <f aca="false">
WEEKDAY(DATE($AC$2,$AG$2,26))</f>
        <v>
1</v>
      </c>
      <c r="AS20" s="86" t="n">
        <f aca="false">
WEEKDAY(DATE($AC$2,$AG$2,27))</f>
        <v>
2</v>
      </c>
      <c r="AT20" s="87" t="n">
        <f aca="false">
WEEKDAY(DATE($AC$2,$AG$2,28))</f>
        <v>
3</v>
      </c>
      <c r="AU20" s="85" t="n">
        <f aca="false">
IF(AU19=29,WEEKDAY(DATE($AC$2,$AG$2,29)),0)</f>
        <v>
0</v>
      </c>
      <c r="AV20" s="86" t="n">
        <f aca="false">
IF(AV19=30,WEEKDAY(DATE($AC$2,$AG$2,30)),0)</f>
        <v>
0</v>
      </c>
      <c r="AW20" s="87" t="n">
        <f aca="false">
IF(AW19=31,WEEKDAY(DATE($AC$2,$AG$2,31)),0)</f>
        <v>
0</v>
      </c>
      <c r="AX20" s="80"/>
      <c r="AY20" s="80"/>
      <c r="AZ20" s="81"/>
      <c r="BA20" s="81"/>
      <c r="BB20" s="78"/>
      <c r="BC20" s="78"/>
      <c r="BD20" s="78"/>
      <c r="BE20" s="78"/>
      <c r="BF20" s="78"/>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22.5" hidden="false" customHeight="true" outlineLevel="0" collapsed="false">
      <c r="A21" s="0"/>
      <c r="B21" s="73"/>
      <c r="C21" s="74"/>
      <c r="D21" s="74"/>
      <c r="E21" s="74"/>
      <c r="F21" s="92"/>
      <c r="G21" s="76"/>
      <c r="H21" s="76"/>
      <c r="I21" s="76"/>
      <c r="J21" s="76"/>
      <c r="K21" s="76"/>
      <c r="L21" s="77"/>
      <c r="M21" s="77"/>
      <c r="N21" s="77"/>
      <c r="O21" s="77"/>
      <c r="P21" s="78"/>
      <c r="Q21" s="78"/>
      <c r="R21" s="78"/>
      <c r="S21" s="93" t="str">
        <f aca="false">
IF(S20=1,"日",IF(S20=2,"月",IF(S20=3,"火",IF(S20=4,"水",IF(S20=5,"木",IF(S20=6,"金","土"))))))</f>
        <v>
水</v>
      </c>
      <c r="T21" s="94" t="str">
        <f aca="false">
IF(T20=1,"日",IF(T20=2,"月",IF(T20=3,"火",IF(T20=4,"水",IF(T20=5,"木",IF(T20=6,"金","土"))))))</f>
        <v>
木</v>
      </c>
      <c r="U21" s="94" t="str">
        <f aca="false">
IF(U20=1,"日",IF(U20=2,"月",IF(U20=3,"火",IF(U20=4,"水",IF(U20=5,"木",IF(U20=6,"金","土"))))))</f>
        <v>
金</v>
      </c>
      <c r="V21" s="94" t="str">
        <f aca="false">
IF(V20=1,"日",IF(V20=2,"月",IF(V20=3,"火",IF(V20=4,"水",IF(V20=5,"木",IF(V20=6,"金","土"))))))</f>
        <v>
土</v>
      </c>
      <c r="W21" s="94" t="str">
        <f aca="false">
IF(W20=1,"日",IF(W20=2,"月",IF(W20=3,"火",IF(W20=4,"水",IF(W20=5,"木",IF(W20=6,"金","土"))))))</f>
        <v>
日</v>
      </c>
      <c r="X21" s="94" t="str">
        <f aca="false">
IF(X20=1,"日",IF(X20=2,"月",IF(X20=3,"火",IF(X20=4,"水",IF(X20=5,"木",IF(X20=6,"金","土"))))))</f>
        <v>
月</v>
      </c>
      <c r="Y21" s="95" t="str">
        <f aca="false">
IF(Y20=1,"日",IF(Y20=2,"月",IF(Y20=3,"火",IF(Y20=4,"水",IF(Y20=5,"木",IF(Y20=6,"金","土"))))))</f>
        <v>
火</v>
      </c>
      <c r="Z21" s="93" t="str">
        <f aca="false">
IF(Z20=1,"日",IF(Z20=2,"月",IF(Z20=3,"火",IF(Z20=4,"水",IF(Z20=5,"木",IF(Z20=6,"金","土"))))))</f>
        <v>
水</v>
      </c>
      <c r="AA21" s="94" t="str">
        <f aca="false">
IF(AA20=1,"日",IF(AA20=2,"月",IF(AA20=3,"火",IF(AA20=4,"水",IF(AA20=5,"木",IF(AA20=6,"金","土"))))))</f>
        <v>
木</v>
      </c>
      <c r="AB21" s="94" t="str">
        <f aca="false">
IF(AB20=1,"日",IF(AB20=2,"月",IF(AB20=3,"火",IF(AB20=4,"水",IF(AB20=5,"木",IF(AB20=6,"金","土"))))))</f>
        <v>
金</v>
      </c>
      <c r="AC21" s="94" t="str">
        <f aca="false">
IF(AC20=1,"日",IF(AC20=2,"月",IF(AC20=3,"火",IF(AC20=4,"水",IF(AC20=5,"木",IF(AC20=6,"金","土"))))))</f>
        <v>
土</v>
      </c>
      <c r="AD21" s="94" t="str">
        <f aca="false">
IF(AD20=1,"日",IF(AD20=2,"月",IF(AD20=3,"火",IF(AD20=4,"水",IF(AD20=5,"木",IF(AD20=6,"金","土"))))))</f>
        <v>
日</v>
      </c>
      <c r="AE21" s="94" t="str">
        <f aca="false">
IF(AE20=1,"日",IF(AE20=2,"月",IF(AE20=3,"火",IF(AE20=4,"水",IF(AE20=5,"木",IF(AE20=6,"金","土"))))))</f>
        <v>
月</v>
      </c>
      <c r="AF21" s="95" t="str">
        <f aca="false">
IF(AF20=1,"日",IF(AF20=2,"月",IF(AF20=3,"火",IF(AF20=4,"水",IF(AF20=5,"木",IF(AF20=6,"金","土"))))))</f>
        <v>
火</v>
      </c>
      <c r="AG21" s="93" t="str">
        <f aca="false">
IF(AG20=1,"日",IF(AG20=2,"月",IF(AG20=3,"火",IF(AG20=4,"水",IF(AG20=5,"木",IF(AG20=6,"金","土"))))))</f>
        <v>
水</v>
      </c>
      <c r="AH21" s="94" t="str">
        <f aca="false">
IF(AH20=1,"日",IF(AH20=2,"月",IF(AH20=3,"火",IF(AH20=4,"水",IF(AH20=5,"木",IF(AH20=6,"金","土"))))))</f>
        <v>
木</v>
      </c>
      <c r="AI21" s="94" t="str">
        <f aca="false">
IF(AI20=1,"日",IF(AI20=2,"月",IF(AI20=3,"火",IF(AI20=4,"水",IF(AI20=5,"木",IF(AI20=6,"金","土"))))))</f>
        <v>
金</v>
      </c>
      <c r="AJ21" s="94" t="str">
        <f aca="false">
IF(AJ20=1,"日",IF(AJ20=2,"月",IF(AJ20=3,"火",IF(AJ20=4,"水",IF(AJ20=5,"木",IF(AJ20=6,"金","土"))))))</f>
        <v>
土</v>
      </c>
      <c r="AK21" s="94" t="str">
        <f aca="false">
IF(AK20=1,"日",IF(AK20=2,"月",IF(AK20=3,"火",IF(AK20=4,"水",IF(AK20=5,"木",IF(AK20=6,"金","土"))))))</f>
        <v>
日</v>
      </c>
      <c r="AL21" s="94" t="str">
        <f aca="false">
IF(AL20=1,"日",IF(AL20=2,"月",IF(AL20=3,"火",IF(AL20=4,"水",IF(AL20=5,"木",IF(AL20=6,"金","土"))))))</f>
        <v>
月</v>
      </c>
      <c r="AM21" s="95" t="str">
        <f aca="false">
IF(AM20=1,"日",IF(AM20=2,"月",IF(AM20=3,"火",IF(AM20=4,"水",IF(AM20=5,"木",IF(AM20=6,"金","土"))))))</f>
        <v>
火</v>
      </c>
      <c r="AN21" s="93" t="str">
        <f aca="false">
IF(AN20=1,"日",IF(AN20=2,"月",IF(AN20=3,"火",IF(AN20=4,"水",IF(AN20=5,"木",IF(AN20=6,"金","土"))))))</f>
        <v>
水</v>
      </c>
      <c r="AO21" s="94" t="str">
        <f aca="false">
IF(AO20=1,"日",IF(AO20=2,"月",IF(AO20=3,"火",IF(AO20=4,"水",IF(AO20=5,"木",IF(AO20=6,"金","土"))))))</f>
        <v>
木</v>
      </c>
      <c r="AP21" s="94" t="str">
        <f aca="false">
IF(AP20=1,"日",IF(AP20=2,"月",IF(AP20=3,"火",IF(AP20=4,"水",IF(AP20=5,"木",IF(AP20=6,"金","土"))))))</f>
        <v>
金</v>
      </c>
      <c r="AQ21" s="94" t="str">
        <f aca="false">
IF(AQ20=1,"日",IF(AQ20=2,"月",IF(AQ20=3,"火",IF(AQ20=4,"水",IF(AQ20=5,"木",IF(AQ20=6,"金","土"))))))</f>
        <v>
土</v>
      </c>
      <c r="AR21" s="94" t="str">
        <f aca="false">
IF(AR20=1,"日",IF(AR20=2,"月",IF(AR20=3,"火",IF(AR20=4,"水",IF(AR20=5,"木",IF(AR20=6,"金","土"))))))</f>
        <v>
日</v>
      </c>
      <c r="AS21" s="94" t="str">
        <f aca="false">
IF(AS20=1,"日",IF(AS20=2,"月",IF(AS20=3,"火",IF(AS20=4,"水",IF(AS20=5,"木",IF(AS20=6,"金","土"))))))</f>
        <v>
月</v>
      </c>
      <c r="AT21" s="95" t="str">
        <f aca="false">
IF(AT20=1,"日",IF(AT20=2,"月",IF(AT20=3,"火",IF(AT20=4,"水",IF(AT20=5,"木",IF(AT20=6,"金","土"))))))</f>
        <v>
火</v>
      </c>
      <c r="AU21" s="94" t="str">
        <f aca="false">
IF(AU20=1,"日",IF(AU20=2,"月",IF(AU20=3,"火",IF(AU20=4,"水",IF(AU20=5,"木",IF(AU20=6,"金",IF(AU20=0,"","土")))))))</f>
        <v>
</v>
      </c>
      <c r="AV21" s="94" t="str">
        <f aca="false">
IF(AV20=1,"日",IF(AV20=2,"月",IF(AV20=3,"火",IF(AV20=4,"水",IF(AV20=5,"木",IF(AV20=6,"金",IF(AV20=0,"","土")))))))</f>
        <v>
</v>
      </c>
      <c r="AW21" s="94" t="str">
        <f aca="false">
IF(AW20=1,"日",IF(AW20=2,"月",IF(AW20=3,"火",IF(AW20=4,"水",IF(AW20=5,"木",IF(AW20=6,"金",IF(AW20=0,"","土")))))))</f>
        <v>
</v>
      </c>
      <c r="AX21" s="80"/>
      <c r="AY21" s="80"/>
      <c r="AZ21" s="81"/>
      <c r="BA21" s="81"/>
      <c r="BB21" s="78"/>
      <c r="BC21" s="78"/>
      <c r="BD21" s="78"/>
      <c r="BE21" s="78"/>
      <c r="BF21" s="78"/>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20.25" hidden="false" customHeight="true" outlineLevel="0" collapsed="false">
      <c r="A22" s="0"/>
      <c r="B22" s="96" t="n">
        <v>
1</v>
      </c>
      <c r="C22" s="97"/>
      <c r="D22" s="97"/>
      <c r="E22" s="97"/>
      <c r="F22" s="98"/>
      <c r="G22" s="99"/>
      <c r="H22" s="222"/>
      <c r="I22" s="222"/>
      <c r="J22" s="222"/>
      <c r="K22" s="222"/>
      <c r="L22" s="101"/>
      <c r="M22" s="101"/>
      <c r="N22" s="101"/>
      <c r="O22" s="101"/>
      <c r="P22" s="102" t="s">
        <v>
58</v>
      </c>
      <c r="Q22" s="102"/>
      <c r="R22" s="102"/>
      <c r="S22" s="103"/>
      <c r="T22" s="104"/>
      <c r="U22" s="104"/>
      <c r="V22" s="104"/>
      <c r="W22" s="104"/>
      <c r="X22" s="104"/>
      <c r="Y22" s="106"/>
      <c r="Z22" s="103"/>
      <c r="AA22" s="104"/>
      <c r="AB22" s="104"/>
      <c r="AC22" s="104"/>
      <c r="AD22" s="104"/>
      <c r="AE22" s="104"/>
      <c r="AF22" s="106"/>
      <c r="AG22" s="103"/>
      <c r="AH22" s="104"/>
      <c r="AI22" s="104"/>
      <c r="AJ22" s="104"/>
      <c r="AK22" s="104"/>
      <c r="AL22" s="104"/>
      <c r="AM22" s="106"/>
      <c r="AN22" s="103"/>
      <c r="AO22" s="104"/>
      <c r="AP22" s="104"/>
      <c r="AQ22" s="104"/>
      <c r="AR22" s="104"/>
      <c r="AS22" s="104"/>
      <c r="AT22" s="106"/>
      <c r="AU22" s="103"/>
      <c r="AV22" s="104"/>
      <c r="AW22" s="106"/>
      <c r="AX22" s="107"/>
      <c r="AY22" s="107"/>
      <c r="AZ22" s="108"/>
      <c r="BA22" s="108"/>
      <c r="BB22" s="223"/>
      <c r="BC22" s="223"/>
      <c r="BD22" s="223"/>
      <c r="BE22" s="223"/>
      <c r="BF22" s="223"/>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20.25" hidden="false" customHeight="true" outlineLevel="0" collapsed="false">
      <c r="A23" s="0"/>
      <c r="B23" s="96"/>
      <c r="C23" s="224"/>
      <c r="D23" s="224"/>
      <c r="E23" s="224"/>
      <c r="F23" s="111"/>
      <c r="G23" s="99"/>
      <c r="H23" s="222"/>
      <c r="I23" s="222"/>
      <c r="J23" s="222"/>
      <c r="K23" s="222"/>
      <c r="L23" s="101"/>
      <c r="M23" s="101"/>
      <c r="N23" s="101"/>
      <c r="O23" s="101"/>
      <c r="P23" s="112" t="s">
        <v>
62</v>
      </c>
      <c r="Q23" s="112"/>
      <c r="R23" s="112"/>
      <c r="S23" s="113" t="str">
        <f aca="false">
IF(S22="","",VLOOKUP(S22,'シフト記号表（勤務時間帯)'!$C$5:$K$36,9,0))</f>
        <v>
</v>
      </c>
      <c r="T23" s="114" t="str">
        <f aca="false">
IF(T22="","",VLOOKUP(T22,'シフト記号表（勤務時間帯)'!$C$5:$K$36,9,0))</f>
        <v>
</v>
      </c>
      <c r="U23" s="114" t="str">
        <f aca="false">
IF(U22="","",VLOOKUP(U22,'シフト記号表（勤務時間帯)'!$C$5:$K$36,9,0))</f>
        <v>
</v>
      </c>
      <c r="V23" s="114" t="str">
        <f aca="false">
IF(V22="","",VLOOKUP(V22,'シフト記号表（勤務時間帯)'!$C$5:$K$36,9,0))</f>
        <v>
</v>
      </c>
      <c r="W23" s="114" t="str">
        <f aca="false">
IF(W22="","",VLOOKUP(W22,'シフト記号表（勤務時間帯)'!$C$5:$K$36,9,0))</f>
        <v>
</v>
      </c>
      <c r="X23" s="114" t="str">
        <f aca="false">
IF(X22="","",VLOOKUP(X22,'シフト記号表（勤務時間帯)'!$C$5:$K$36,9,0))</f>
        <v>
</v>
      </c>
      <c r="Y23" s="115" t="str">
        <f aca="false">
IF(Y22="","",VLOOKUP(Y22,'シフト記号表（勤務時間帯)'!$C$5:$K$36,9,0))</f>
        <v>
</v>
      </c>
      <c r="Z23" s="113" t="str">
        <f aca="false">
IF(Z22="","",VLOOKUP(Z22,'シフト記号表（勤務時間帯)'!$C$5:$K$36,9,0))</f>
        <v>
</v>
      </c>
      <c r="AA23" s="114" t="str">
        <f aca="false">
IF(AA22="","",VLOOKUP(AA22,'シフト記号表（勤務時間帯)'!$C$5:$K$36,9,0))</f>
        <v>
</v>
      </c>
      <c r="AB23" s="114" t="str">
        <f aca="false">
IF(AB22="","",VLOOKUP(AB22,'シフト記号表（勤務時間帯)'!$C$5:$K$36,9,0))</f>
        <v>
</v>
      </c>
      <c r="AC23" s="114" t="str">
        <f aca="false">
IF(AC22="","",VLOOKUP(AC22,'シフト記号表（勤務時間帯)'!$C$5:$K$36,9,0))</f>
        <v>
</v>
      </c>
      <c r="AD23" s="114" t="str">
        <f aca="false">
IF(AD22="","",VLOOKUP(AD22,'シフト記号表（勤務時間帯)'!$C$5:$K$36,9,0))</f>
        <v>
</v>
      </c>
      <c r="AE23" s="114" t="str">
        <f aca="false">
IF(AE22="","",VLOOKUP(AE22,'シフト記号表（勤務時間帯)'!$C$5:$K$36,9,0))</f>
        <v>
</v>
      </c>
      <c r="AF23" s="115" t="str">
        <f aca="false">
IF(AF22="","",VLOOKUP(AF22,'シフト記号表（勤務時間帯)'!$C$5:$K$36,9,0))</f>
        <v>
</v>
      </c>
      <c r="AG23" s="113" t="str">
        <f aca="false">
IF(AG22="","",VLOOKUP(AG22,'シフト記号表（勤務時間帯)'!$C$5:$K$36,9,0))</f>
        <v>
</v>
      </c>
      <c r="AH23" s="114" t="str">
        <f aca="false">
IF(AH22="","",VLOOKUP(AH22,'シフト記号表（勤務時間帯)'!$C$5:$K$36,9,0))</f>
        <v>
</v>
      </c>
      <c r="AI23" s="114" t="str">
        <f aca="false">
IF(AI22="","",VLOOKUP(AI22,'シフト記号表（勤務時間帯)'!$C$5:$K$36,9,0))</f>
        <v>
</v>
      </c>
      <c r="AJ23" s="114" t="str">
        <f aca="false">
IF(AJ22="","",VLOOKUP(AJ22,'シフト記号表（勤務時間帯)'!$C$5:$K$36,9,0))</f>
        <v>
</v>
      </c>
      <c r="AK23" s="114" t="str">
        <f aca="false">
IF(AK22="","",VLOOKUP(AK22,'シフト記号表（勤務時間帯)'!$C$5:$K$36,9,0))</f>
        <v>
</v>
      </c>
      <c r="AL23" s="114" t="str">
        <f aca="false">
IF(AL22="","",VLOOKUP(AL22,'シフト記号表（勤務時間帯)'!$C$5:$K$36,9,0))</f>
        <v>
</v>
      </c>
      <c r="AM23" s="115" t="str">
        <f aca="false">
IF(AM22="","",VLOOKUP(AM22,'シフト記号表（勤務時間帯)'!$C$5:$K$36,9,0))</f>
        <v>
</v>
      </c>
      <c r="AN23" s="113" t="str">
        <f aca="false">
IF(AN22="","",VLOOKUP(AN22,'シフト記号表（勤務時間帯)'!$C$5:$K$36,9,0))</f>
        <v>
</v>
      </c>
      <c r="AO23" s="114" t="str">
        <f aca="false">
IF(AO22="","",VLOOKUP(AO22,'シフト記号表（勤務時間帯)'!$C$5:$K$36,9,0))</f>
        <v>
</v>
      </c>
      <c r="AP23" s="114" t="str">
        <f aca="false">
IF(AP22="","",VLOOKUP(AP22,'シフト記号表（勤務時間帯)'!$C$5:$K$36,9,0))</f>
        <v>
</v>
      </c>
      <c r="AQ23" s="114" t="str">
        <f aca="false">
IF(AQ22="","",VLOOKUP(AQ22,'シフト記号表（勤務時間帯)'!$C$5:$K$36,9,0))</f>
        <v>
</v>
      </c>
      <c r="AR23" s="114" t="str">
        <f aca="false">
IF(AR22="","",VLOOKUP(AR22,'シフト記号表（勤務時間帯)'!$C$5:$K$36,9,0))</f>
        <v>
</v>
      </c>
      <c r="AS23" s="114" t="str">
        <f aca="false">
IF(AS22="","",VLOOKUP(AS22,'シフト記号表（勤務時間帯)'!$C$5:$K$36,9,0))</f>
        <v>
</v>
      </c>
      <c r="AT23" s="115" t="str">
        <f aca="false">
IF(AT22="","",VLOOKUP(AT22,'シフト記号表（勤務時間帯)'!$C$5:$K$36,9,0))</f>
        <v>
</v>
      </c>
      <c r="AU23" s="113" t="str">
        <f aca="false">
IF(AU22="","",VLOOKUP(AU22,'シフト記号表（勤務時間帯)'!$C$5:$K$36,9,0))</f>
        <v>
</v>
      </c>
      <c r="AV23" s="114" t="str">
        <f aca="false">
IF(AV22="","",VLOOKUP(AV22,'シフト記号表（勤務時間帯)'!$C$5:$K$36,9,0))</f>
        <v>
</v>
      </c>
      <c r="AW23" s="115" t="str">
        <f aca="false">
IF(AW22="","",VLOOKUP(AW22,'シフト記号表（勤務時間帯)'!$C$5:$K$36,9,0))</f>
        <v>
</v>
      </c>
      <c r="AX23" s="116" t="n">
        <f aca="false">
IF($BB$3="計画",SUM(S23:AT23),IF($BB$3="実績",SUM(S23:AW23),""))</f>
        <v>
0</v>
      </c>
      <c r="AY23" s="116"/>
      <c r="AZ23" s="117" t="n">
        <f aca="false">
IF($BB$3="計画",AX23/4,IF($BB$3="実績",))</f>
        <v>
0</v>
      </c>
      <c r="BA23" s="117"/>
      <c r="BB23" s="223"/>
      <c r="BC23" s="223"/>
      <c r="BD23" s="223"/>
      <c r="BE23" s="223"/>
      <c r="BF23" s="223"/>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20.25" hidden="false" customHeight="true" outlineLevel="0" collapsed="false">
      <c r="A24" s="0"/>
      <c r="B24" s="96"/>
      <c r="C24" s="118"/>
      <c r="D24" s="118"/>
      <c r="E24" s="118"/>
      <c r="F24" s="119" t="n">
        <f aca="false">
C23</f>
        <v>
0</v>
      </c>
      <c r="G24" s="99"/>
      <c r="H24" s="222"/>
      <c r="I24" s="222"/>
      <c r="J24" s="222"/>
      <c r="K24" s="222"/>
      <c r="L24" s="101"/>
      <c r="M24" s="101"/>
      <c r="N24" s="101"/>
      <c r="O24" s="101"/>
      <c r="P24" s="120" t="s">
        <v>
63</v>
      </c>
      <c r="Q24" s="120"/>
      <c r="R24" s="120"/>
      <c r="S24" s="121" t="str">
        <f aca="false">
IF(S22="","",VLOOKUP(S22,'シフト記号表（勤務時間帯)'!$C$5:$U$36,19,0))</f>
        <v>
</v>
      </c>
      <c r="T24" s="122" t="str">
        <f aca="false">
IF(T22="","",VLOOKUP(T22,'シフト記号表（勤務時間帯)'!$C$5:$U$36,19,0))</f>
        <v>
</v>
      </c>
      <c r="U24" s="122" t="str">
        <f aca="false">
IF(U22="","",VLOOKUP(U22,'シフト記号表（勤務時間帯)'!$C$5:$U$36,19,0))</f>
        <v>
</v>
      </c>
      <c r="V24" s="122" t="str">
        <f aca="false">
IF(V22="","",VLOOKUP(V22,'シフト記号表（勤務時間帯)'!$C$5:$U$36,19,0))</f>
        <v>
</v>
      </c>
      <c r="W24" s="122" t="str">
        <f aca="false">
IF(W22="","",VLOOKUP(W22,'シフト記号表（勤務時間帯)'!$C$5:$U$36,19,0))</f>
        <v>
</v>
      </c>
      <c r="X24" s="122" t="str">
        <f aca="false">
IF(X22="","",VLOOKUP(X22,'シフト記号表（勤務時間帯)'!$C$5:$U$36,19,0))</f>
        <v>
</v>
      </c>
      <c r="Y24" s="123" t="str">
        <f aca="false">
IF(Y22="","",VLOOKUP(Y22,'シフト記号表（勤務時間帯)'!$C$5:$U$36,19,0))</f>
        <v>
</v>
      </c>
      <c r="Z24" s="121" t="str">
        <f aca="false">
IF(Z22="","",VLOOKUP(Z22,'シフト記号表（勤務時間帯)'!$C$5:$U$36,19,0))</f>
        <v>
</v>
      </c>
      <c r="AA24" s="122" t="str">
        <f aca="false">
IF(AA22="","",VLOOKUP(AA22,'シフト記号表（勤務時間帯)'!$C$5:$U$36,19,0))</f>
        <v>
</v>
      </c>
      <c r="AB24" s="122" t="str">
        <f aca="false">
IF(AB22="","",VLOOKUP(AB22,'シフト記号表（勤務時間帯)'!$C$5:$U$36,19,0))</f>
        <v>
</v>
      </c>
      <c r="AC24" s="122" t="str">
        <f aca="false">
IF(AC22="","",VLOOKUP(AC22,'シフト記号表（勤務時間帯)'!$C$5:$U$36,19,0))</f>
        <v>
</v>
      </c>
      <c r="AD24" s="122" t="str">
        <f aca="false">
IF(AD22="","",VLOOKUP(AD22,'シフト記号表（勤務時間帯)'!$C$5:$U$36,19,0))</f>
        <v>
</v>
      </c>
      <c r="AE24" s="122" t="str">
        <f aca="false">
IF(AE22="","",VLOOKUP(AE22,'シフト記号表（勤務時間帯)'!$C$5:$U$36,19,0))</f>
        <v>
</v>
      </c>
      <c r="AF24" s="123" t="str">
        <f aca="false">
IF(AF22="","",VLOOKUP(AF22,'シフト記号表（勤務時間帯)'!$C$5:$U$36,19,0))</f>
        <v>
</v>
      </c>
      <c r="AG24" s="121" t="str">
        <f aca="false">
IF(AG22="","",VLOOKUP(AG22,'シフト記号表（勤務時間帯)'!$C$5:$U$36,19,0))</f>
        <v>
</v>
      </c>
      <c r="AH24" s="122" t="str">
        <f aca="false">
IF(AH22="","",VLOOKUP(AH22,'シフト記号表（勤務時間帯)'!$C$5:$U$36,19,0))</f>
        <v>
</v>
      </c>
      <c r="AI24" s="122" t="str">
        <f aca="false">
IF(AI22="","",VLOOKUP(AI22,'シフト記号表（勤務時間帯)'!$C$5:$U$36,19,0))</f>
        <v>
</v>
      </c>
      <c r="AJ24" s="122" t="str">
        <f aca="false">
IF(AJ22="","",VLOOKUP(AJ22,'シフト記号表（勤務時間帯)'!$C$5:$U$36,19,0))</f>
        <v>
</v>
      </c>
      <c r="AK24" s="122" t="str">
        <f aca="false">
IF(AK22="","",VLOOKUP(AK22,'シフト記号表（勤務時間帯)'!$C$5:$U$36,19,0))</f>
        <v>
</v>
      </c>
      <c r="AL24" s="122" t="str">
        <f aca="false">
IF(AL22="","",VLOOKUP(AL22,'シフト記号表（勤務時間帯)'!$C$5:$U$36,19,0))</f>
        <v>
</v>
      </c>
      <c r="AM24" s="123" t="str">
        <f aca="false">
IF(AM22="","",VLOOKUP(AM22,'シフト記号表（勤務時間帯)'!$C$5:$U$36,19,0))</f>
        <v>
</v>
      </c>
      <c r="AN24" s="121" t="str">
        <f aca="false">
IF(AN22="","",VLOOKUP(AN22,'シフト記号表（勤務時間帯)'!$C$5:$U$36,19,0))</f>
        <v>
</v>
      </c>
      <c r="AO24" s="122" t="str">
        <f aca="false">
IF(AO22="","",VLOOKUP(AO22,'シフト記号表（勤務時間帯)'!$C$5:$U$36,19,0))</f>
        <v>
</v>
      </c>
      <c r="AP24" s="122" t="str">
        <f aca="false">
IF(AP22="","",VLOOKUP(AP22,'シフト記号表（勤務時間帯)'!$C$5:$U$36,19,0))</f>
        <v>
</v>
      </c>
      <c r="AQ24" s="122" t="str">
        <f aca="false">
IF(AQ22="","",VLOOKUP(AQ22,'シフト記号表（勤務時間帯)'!$C$5:$U$36,19,0))</f>
        <v>
</v>
      </c>
      <c r="AR24" s="122" t="str">
        <f aca="false">
IF(AR22="","",VLOOKUP(AR22,'シフト記号表（勤務時間帯)'!$C$5:$U$36,19,0))</f>
        <v>
</v>
      </c>
      <c r="AS24" s="122" t="str">
        <f aca="false">
IF(AS22="","",VLOOKUP(AS22,'シフト記号表（勤務時間帯)'!$C$5:$U$36,19,0))</f>
        <v>
</v>
      </c>
      <c r="AT24" s="123" t="str">
        <f aca="false">
IF(AT22="","",VLOOKUP(AT22,'シフト記号表（勤務時間帯)'!$C$5:$U$36,19,0))</f>
        <v>
</v>
      </c>
      <c r="AU24" s="121" t="str">
        <f aca="false">
IF(AU22="","",VLOOKUP(AU22,'シフト記号表（勤務時間帯)'!$C$5:$U$36,19,0))</f>
        <v>
</v>
      </c>
      <c r="AV24" s="122" t="str">
        <f aca="false">
IF(AV22="","",VLOOKUP(AV22,'シフト記号表（勤務時間帯)'!$C$5:$U$36,19,0))</f>
        <v>
</v>
      </c>
      <c r="AW24" s="123" t="str">
        <f aca="false">
IF(AW22="","",VLOOKUP(AW22,'シフト記号表（勤務時間帯)'!$C$5:$U$36,19,0))</f>
        <v>
</v>
      </c>
      <c r="AX24" s="124" t="n">
        <f aca="false">
IF($BB$3="計画",SUM(S24:AT24),IF($BB$3="実績",SUM(S24:AW24),""))</f>
        <v>
0</v>
      </c>
      <c r="AY24" s="124"/>
      <c r="AZ24" s="125" t="n">
        <f aca="false">
IF($BB$3="計画",AX24/4,IF($BB$3="実績",))</f>
        <v>
0</v>
      </c>
      <c r="BA24" s="125"/>
      <c r="BB24" s="223"/>
      <c r="BC24" s="223"/>
      <c r="BD24" s="223"/>
      <c r="BE24" s="223"/>
      <c r="BF24" s="223"/>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20.25" hidden="false" customHeight="true" outlineLevel="0" collapsed="false">
      <c r="A25" s="0"/>
      <c r="B25" s="83" t="n">
        <f aca="false">
B22+1</f>
        <v>
2</v>
      </c>
      <c r="C25" s="126"/>
      <c r="D25" s="126"/>
      <c r="E25" s="126"/>
      <c r="F25" s="127"/>
      <c r="G25" s="128"/>
      <c r="H25" s="225"/>
      <c r="I25" s="225"/>
      <c r="J25" s="225"/>
      <c r="K25" s="225"/>
      <c r="L25" s="130"/>
      <c r="M25" s="130"/>
      <c r="N25" s="130"/>
      <c r="O25" s="130"/>
      <c r="P25" s="131" t="s">
        <v>
58</v>
      </c>
      <c r="Q25" s="131"/>
      <c r="R25" s="131"/>
      <c r="S25" s="132"/>
      <c r="T25" s="133"/>
      <c r="U25" s="133"/>
      <c r="V25" s="133"/>
      <c r="W25" s="133"/>
      <c r="X25" s="133"/>
      <c r="Y25" s="134"/>
      <c r="Z25" s="132"/>
      <c r="AA25" s="133"/>
      <c r="AB25" s="133"/>
      <c r="AC25" s="133"/>
      <c r="AD25" s="133"/>
      <c r="AE25" s="133"/>
      <c r="AF25" s="134"/>
      <c r="AG25" s="132"/>
      <c r="AH25" s="133"/>
      <c r="AI25" s="133"/>
      <c r="AJ25" s="133"/>
      <c r="AK25" s="133"/>
      <c r="AL25" s="133"/>
      <c r="AM25" s="134"/>
      <c r="AN25" s="132"/>
      <c r="AO25" s="133"/>
      <c r="AP25" s="133"/>
      <c r="AQ25" s="133"/>
      <c r="AR25" s="133"/>
      <c r="AS25" s="133"/>
      <c r="AT25" s="134"/>
      <c r="AU25" s="132"/>
      <c r="AV25" s="133"/>
      <c r="AW25" s="134"/>
      <c r="AX25" s="135"/>
      <c r="AY25" s="135"/>
      <c r="AZ25" s="136"/>
      <c r="BA25" s="136"/>
      <c r="BB25" s="143"/>
      <c r="BC25" s="143"/>
      <c r="BD25" s="143"/>
      <c r="BE25" s="143"/>
      <c r="BF25" s="143"/>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20.25" hidden="false" customHeight="true" outlineLevel="0" collapsed="false">
      <c r="A26" s="0"/>
      <c r="B26" s="83"/>
      <c r="C26" s="224"/>
      <c r="D26" s="224"/>
      <c r="E26" s="224"/>
      <c r="F26" s="111"/>
      <c r="G26" s="128"/>
      <c r="H26" s="225"/>
      <c r="I26" s="225"/>
      <c r="J26" s="225"/>
      <c r="K26" s="225"/>
      <c r="L26" s="130"/>
      <c r="M26" s="130"/>
      <c r="N26" s="130"/>
      <c r="O26" s="130"/>
      <c r="P26" s="112" t="s">
        <v>
62</v>
      </c>
      <c r="Q26" s="112"/>
      <c r="R26" s="112"/>
      <c r="S26" s="113" t="str">
        <f aca="false">
IF(S25="","",VLOOKUP(S25,'シフト記号表（勤務時間帯)'!$C$5:$K$36,9,0))</f>
        <v>
</v>
      </c>
      <c r="T26" s="114" t="str">
        <f aca="false">
IF(T25="","",VLOOKUP(T25,'シフト記号表（勤務時間帯)'!$C$5:$K$36,9,0))</f>
        <v>
</v>
      </c>
      <c r="U26" s="114" t="str">
        <f aca="false">
IF(U25="","",VLOOKUP(U25,'シフト記号表（勤務時間帯)'!$C$5:$K$36,9,0))</f>
        <v>
</v>
      </c>
      <c r="V26" s="114" t="str">
        <f aca="false">
IF(V25="","",VLOOKUP(V25,'シフト記号表（勤務時間帯)'!$C$5:$K$36,9,0))</f>
        <v>
</v>
      </c>
      <c r="W26" s="114" t="str">
        <f aca="false">
IF(W25="","",VLOOKUP(W25,'シフト記号表（勤務時間帯)'!$C$5:$K$36,9,0))</f>
        <v>
</v>
      </c>
      <c r="X26" s="114" t="str">
        <f aca="false">
IF(X25="","",VLOOKUP(X25,'シフト記号表（勤務時間帯)'!$C$5:$K$36,9,0))</f>
        <v>
</v>
      </c>
      <c r="Y26" s="115" t="str">
        <f aca="false">
IF(Y25="","",VLOOKUP(Y25,'シフト記号表（勤務時間帯)'!$C$5:$K$36,9,0))</f>
        <v>
</v>
      </c>
      <c r="Z26" s="113" t="str">
        <f aca="false">
IF(Z25="","",VLOOKUP(Z25,'シフト記号表（勤務時間帯)'!$C$5:$K$36,9,0))</f>
        <v>
</v>
      </c>
      <c r="AA26" s="114" t="str">
        <f aca="false">
IF(AA25="","",VLOOKUP(AA25,'シフト記号表（勤務時間帯)'!$C$5:$K$36,9,0))</f>
        <v>
</v>
      </c>
      <c r="AB26" s="114" t="str">
        <f aca="false">
IF(AB25="","",VLOOKUP(AB25,'シフト記号表（勤務時間帯)'!$C$5:$K$36,9,0))</f>
        <v>
</v>
      </c>
      <c r="AC26" s="114" t="str">
        <f aca="false">
IF(AC25="","",VLOOKUP(AC25,'シフト記号表（勤務時間帯)'!$C$5:$K$36,9,0))</f>
        <v>
</v>
      </c>
      <c r="AD26" s="114" t="str">
        <f aca="false">
IF(AD25="","",VLOOKUP(AD25,'シフト記号表（勤務時間帯)'!$C$5:$K$36,9,0))</f>
        <v>
</v>
      </c>
      <c r="AE26" s="114" t="str">
        <f aca="false">
IF(AE25="","",VLOOKUP(AE25,'シフト記号表（勤務時間帯)'!$C$5:$K$36,9,0))</f>
        <v>
</v>
      </c>
      <c r="AF26" s="115" t="str">
        <f aca="false">
IF(AF25="","",VLOOKUP(AF25,'シフト記号表（勤務時間帯)'!$C$5:$K$36,9,0))</f>
        <v>
</v>
      </c>
      <c r="AG26" s="113" t="str">
        <f aca="false">
IF(AG25="","",VLOOKUP(AG25,'シフト記号表（勤務時間帯)'!$C$5:$K$36,9,0))</f>
        <v>
</v>
      </c>
      <c r="AH26" s="114" t="str">
        <f aca="false">
IF(AH25="","",VLOOKUP(AH25,'シフト記号表（勤務時間帯)'!$C$5:$K$36,9,0))</f>
        <v>
</v>
      </c>
      <c r="AI26" s="114" t="str">
        <f aca="false">
IF(AI25="","",VLOOKUP(AI25,'シフト記号表（勤務時間帯)'!$C$5:$K$36,9,0))</f>
        <v>
</v>
      </c>
      <c r="AJ26" s="114" t="str">
        <f aca="false">
IF(AJ25="","",VLOOKUP(AJ25,'シフト記号表（勤務時間帯)'!$C$5:$K$36,9,0))</f>
        <v>
</v>
      </c>
      <c r="AK26" s="114" t="str">
        <f aca="false">
IF(AK25="","",VLOOKUP(AK25,'シフト記号表（勤務時間帯)'!$C$5:$K$36,9,0))</f>
        <v>
</v>
      </c>
      <c r="AL26" s="114" t="str">
        <f aca="false">
IF(AL25="","",VLOOKUP(AL25,'シフト記号表（勤務時間帯)'!$C$5:$K$36,9,0))</f>
        <v>
</v>
      </c>
      <c r="AM26" s="115" t="str">
        <f aca="false">
IF(AM25="","",VLOOKUP(AM25,'シフト記号表（勤務時間帯)'!$C$5:$K$36,9,0))</f>
        <v>
</v>
      </c>
      <c r="AN26" s="113" t="str">
        <f aca="false">
IF(AN25="","",VLOOKUP(AN25,'シフト記号表（勤務時間帯)'!$C$5:$K$36,9,0))</f>
        <v>
</v>
      </c>
      <c r="AO26" s="114" t="str">
        <f aca="false">
IF(AO25="","",VLOOKUP(AO25,'シフト記号表（勤務時間帯)'!$C$5:$K$36,9,0))</f>
        <v>
</v>
      </c>
      <c r="AP26" s="114" t="str">
        <f aca="false">
IF(AP25="","",VLOOKUP(AP25,'シフト記号表（勤務時間帯)'!$C$5:$K$36,9,0))</f>
        <v>
</v>
      </c>
      <c r="AQ26" s="114" t="str">
        <f aca="false">
IF(AQ25="","",VLOOKUP(AQ25,'シフト記号表（勤務時間帯)'!$C$5:$K$36,9,0))</f>
        <v>
</v>
      </c>
      <c r="AR26" s="114" t="str">
        <f aca="false">
IF(AR25="","",VLOOKUP(AR25,'シフト記号表（勤務時間帯)'!$C$5:$K$36,9,0))</f>
        <v>
</v>
      </c>
      <c r="AS26" s="114" t="str">
        <f aca="false">
IF(AS25="","",VLOOKUP(AS25,'シフト記号表（勤務時間帯)'!$C$5:$K$36,9,0))</f>
        <v>
</v>
      </c>
      <c r="AT26" s="115" t="str">
        <f aca="false">
IF(AT25="","",VLOOKUP(AT25,'シフト記号表（勤務時間帯)'!$C$5:$K$36,9,0))</f>
        <v>
</v>
      </c>
      <c r="AU26" s="113" t="str">
        <f aca="false">
IF(AU25="","",VLOOKUP(AU25,'シフト記号表（勤務時間帯)'!$C$5:$K$36,9,0))</f>
        <v>
</v>
      </c>
      <c r="AV26" s="114" t="str">
        <f aca="false">
IF(AV25="","",VLOOKUP(AV25,'シフト記号表（勤務時間帯)'!$C$5:$K$36,9,0))</f>
        <v>
</v>
      </c>
      <c r="AW26" s="115" t="str">
        <f aca="false">
IF(AW25="","",VLOOKUP(AW25,'シフト記号表（勤務時間帯)'!$C$5:$K$36,9,0))</f>
        <v>
</v>
      </c>
      <c r="AX26" s="116" t="n">
        <f aca="false">
IF($BB$3="計画",SUM(S26:AT26),IF($BB$3="実績",SUM(S26:AW26),""))</f>
        <v>
0</v>
      </c>
      <c r="AY26" s="116"/>
      <c r="AZ26" s="117" t="n">
        <f aca="false">
IF($BB$3="計画",AX26/4,IF($BB$3="実績",))</f>
        <v>
0</v>
      </c>
      <c r="BA26" s="117"/>
      <c r="BB26" s="143"/>
      <c r="BC26" s="143"/>
      <c r="BD26" s="143"/>
      <c r="BE26" s="143"/>
      <c r="BF26" s="143"/>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20.25" hidden="false" customHeight="true" outlineLevel="0" collapsed="false">
      <c r="A27" s="0"/>
      <c r="B27" s="83"/>
      <c r="C27" s="118"/>
      <c r="D27" s="118"/>
      <c r="E27" s="118"/>
      <c r="F27" s="111" t="n">
        <f aca="false">
C26</f>
        <v>
0</v>
      </c>
      <c r="G27" s="128"/>
      <c r="H27" s="225"/>
      <c r="I27" s="225"/>
      <c r="J27" s="225"/>
      <c r="K27" s="225"/>
      <c r="L27" s="130"/>
      <c r="M27" s="130"/>
      <c r="N27" s="130"/>
      <c r="O27" s="130"/>
      <c r="P27" s="120" t="s">
        <v>
63</v>
      </c>
      <c r="Q27" s="120"/>
      <c r="R27" s="120"/>
      <c r="S27" s="121" t="str">
        <f aca="false">
IF(S25="","",VLOOKUP(S25,'シフト記号表（勤務時間帯)'!$C$5:$U$36,19,0))</f>
        <v>
</v>
      </c>
      <c r="T27" s="122" t="str">
        <f aca="false">
IF(T25="","",VLOOKUP(T25,'シフト記号表（勤務時間帯)'!$C$5:$U$36,19,0))</f>
        <v>
</v>
      </c>
      <c r="U27" s="122" t="str">
        <f aca="false">
IF(U25="","",VLOOKUP(U25,'シフト記号表（勤務時間帯)'!$C$5:$U$36,19,0))</f>
        <v>
</v>
      </c>
      <c r="V27" s="122" t="str">
        <f aca="false">
IF(V25="","",VLOOKUP(V25,'シフト記号表（勤務時間帯)'!$C$5:$U$36,19,0))</f>
        <v>
</v>
      </c>
      <c r="W27" s="122" t="str">
        <f aca="false">
IF(W25="","",VLOOKUP(W25,'シフト記号表（勤務時間帯)'!$C$5:$U$36,19,0))</f>
        <v>
</v>
      </c>
      <c r="X27" s="122" t="str">
        <f aca="false">
IF(X25="","",VLOOKUP(X25,'シフト記号表（勤務時間帯)'!$C$5:$U$36,19,0))</f>
        <v>
</v>
      </c>
      <c r="Y27" s="123" t="str">
        <f aca="false">
IF(Y25="","",VLOOKUP(Y25,'シフト記号表（勤務時間帯)'!$C$5:$U$36,19,0))</f>
        <v>
</v>
      </c>
      <c r="Z27" s="121" t="str">
        <f aca="false">
IF(Z25="","",VLOOKUP(Z25,'シフト記号表（勤務時間帯)'!$C$5:$U$36,19,0))</f>
        <v>
</v>
      </c>
      <c r="AA27" s="122" t="str">
        <f aca="false">
IF(AA25="","",VLOOKUP(AA25,'シフト記号表（勤務時間帯)'!$C$5:$U$36,19,0))</f>
        <v>
</v>
      </c>
      <c r="AB27" s="122" t="str">
        <f aca="false">
IF(AB25="","",VLOOKUP(AB25,'シフト記号表（勤務時間帯)'!$C$5:$U$36,19,0))</f>
        <v>
</v>
      </c>
      <c r="AC27" s="122" t="str">
        <f aca="false">
IF(AC25="","",VLOOKUP(AC25,'シフト記号表（勤務時間帯)'!$C$5:$U$36,19,0))</f>
        <v>
</v>
      </c>
      <c r="AD27" s="122" t="str">
        <f aca="false">
IF(AD25="","",VLOOKUP(AD25,'シフト記号表（勤務時間帯)'!$C$5:$U$36,19,0))</f>
        <v>
</v>
      </c>
      <c r="AE27" s="122" t="str">
        <f aca="false">
IF(AE25="","",VLOOKUP(AE25,'シフト記号表（勤務時間帯)'!$C$5:$U$36,19,0))</f>
        <v>
</v>
      </c>
      <c r="AF27" s="123" t="str">
        <f aca="false">
IF(AF25="","",VLOOKUP(AF25,'シフト記号表（勤務時間帯)'!$C$5:$U$36,19,0))</f>
        <v>
</v>
      </c>
      <c r="AG27" s="121" t="str">
        <f aca="false">
IF(AG25="","",VLOOKUP(AG25,'シフト記号表（勤務時間帯)'!$C$5:$U$36,19,0))</f>
        <v>
</v>
      </c>
      <c r="AH27" s="122" t="str">
        <f aca="false">
IF(AH25="","",VLOOKUP(AH25,'シフト記号表（勤務時間帯)'!$C$5:$U$36,19,0))</f>
        <v>
</v>
      </c>
      <c r="AI27" s="122" t="str">
        <f aca="false">
IF(AI25="","",VLOOKUP(AI25,'シフト記号表（勤務時間帯)'!$C$5:$U$36,19,0))</f>
        <v>
</v>
      </c>
      <c r="AJ27" s="122" t="str">
        <f aca="false">
IF(AJ25="","",VLOOKUP(AJ25,'シフト記号表（勤務時間帯)'!$C$5:$U$36,19,0))</f>
        <v>
</v>
      </c>
      <c r="AK27" s="122" t="str">
        <f aca="false">
IF(AK25="","",VLOOKUP(AK25,'シフト記号表（勤務時間帯)'!$C$5:$U$36,19,0))</f>
        <v>
</v>
      </c>
      <c r="AL27" s="122" t="str">
        <f aca="false">
IF(AL25="","",VLOOKUP(AL25,'シフト記号表（勤務時間帯)'!$C$5:$U$36,19,0))</f>
        <v>
</v>
      </c>
      <c r="AM27" s="123" t="str">
        <f aca="false">
IF(AM25="","",VLOOKUP(AM25,'シフト記号表（勤務時間帯)'!$C$5:$U$36,19,0))</f>
        <v>
</v>
      </c>
      <c r="AN27" s="121" t="str">
        <f aca="false">
IF(AN25="","",VLOOKUP(AN25,'シフト記号表（勤務時間帯)'!$C$5:$U$36,19,0))</f>
        <v>
</v>
      </c>
      <c r="AO27" s="122" t="str">
        <f aca="false">
IF(AO25="","",VLOOKUP(AO25,'シフト記号表（勤務時間帯)'!$C$5:$U$36,19,0))</f>
        <v>
</v>
      </c>
      <c r="AP27" s="122" t="str">
        <f aca="false">
IF(AP25="","",VLOOKUP(AP25,'シフト記号表（勤務時間帯)'!$C$5:$U$36,19,0))</f>
        <v>
</v>
      </c>
      <c r="AQ27" s="122" t="str">
        <f aca="false">
IF(AQ25="","",VLOOKUP(AQ25,'シフト記号表（勤務時間帯)'!$C$5:$U$36,19,0))</f>
        <v>
</v>
      </c>
      <c r="AR27" s="122" t="str">
        <f aca="false">
IF(AR25="","",VLOOKUP(AR25,'シフト記号表（勤務時間帯)'!$C$5:$U$36,19,0))</f>
        <v>
</v>
      </c>
      <c r="AS27" s="122" t="str">
        <f aca="false">
IF(AS25="","",VLOOKUP(AS25,'シフト記号表（勤務時間帯)'!$C$5:$U$36,19,0))</f>
        <v>
</v>
      </c>
      <c r="AT27" s="123" t="str">
        <f aca="false">
IF(AT25="","",VLOOKUP(AT25,'シフト記号表（勤務時間帯)'!$C$5:$U$36,19,0))</f>
        <v>
</v>
      </c>
      <c r="AU27" s="121" t="str">
        <f aca="false">
IF(AU25="","",VLOOKUP(AU25,'シフト記号表（勤務時間帯)'!$C$5:$U$36,19,0))</f>
        <v>
</v>
      </c>
      <c r="AV27" s="122" t="str">
        <f aca="false">
IF(AV25="","",VLOOKUP(AV25,'シフト記号表（勤務時間帯)'!$C$5:$U$36,19,0))</f>
        <v>
</v>
      </c>
      <c r="AW27" s="123" t="str">
        <f aca="false">
IF(AW25="","",VLOOKUP(AW25,'シフト記号表（勤務時間帯)'!$C$5:$U$36,19,0))</f>
        <v>
</v>
      </c>
      <c r="AX27" s="124" t="n">
        <f aca="false">
IF($BB$3="計画",SUM(S27:AT27),IF($BB$3="実績",SUM(S27:AW27),""))</f>
        <v>
0</v>
      </c>
      <c r="AY27" s="124"/>
      <c r="AZ27" s="125" t="n">
        <f aca="false">
IF($BB$3="計画",AX27/4,IF($BB$3="実績",))</f>
        <v>
0</v>
      </c>
      <c r="BA27" s="125"/>
      <c r="BB27" s="143"/>
      <c r="BC27" s="143"/>
      <c r="BD27" s="143"/>
      <c r="BE27" s="143"/>
      <c r="BF27" s="143"/>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20.25" hidden="false" customHeight="true" outlineLevel="0" collapsed="false">
      <c r="A28" s="0"/>
      <c r="B28" s="83" t="n">
        <f aca="false">
B25+1</f>
        <v>
3</v>
      </c>
      <c r="C28" s="126"/>
      <c r="D28" s="126"/>
      <c r="E28" s="126"/>
      <c r="F28" s="127"/>
      <c r="G28" s="128"/>
      <c r="H28" s="225"/>
      <c r="I28" s="225"/>
      <c r="J28" s="225"/>
      <c r="K28" s="225"/>
      <c r="L28" s="130"/>
      <c r="M28" s="130"/>
      <c r="N28" s="130"/>
      <c r="O28" s="130"/>
      <c r="P28" s="131" t="s">
        <v>
58</v>
      </c>
      <c r="Q28" s="131"/>
      <c r="R28" s="131"/>
      <c r="S28" s="132"/>
      <c r="T28" s="133"/>
      <c r="U28" s="133"/>
      <c r="V28" s="133"/>
      <c r="W28" s="133"/>
      <c r="X28" s="133"/>
      <c r="Y28" s="134"/>
      <c r="Z28" s="132"/>
      <c r="AA28" s="133"/>
      <c r="AB28" s="133"/>
      <c r="AC28" s="133"/>
      <c r="AD28" s="133"/>
      <c r="AE28" s="133"/>
      <c r="AF28" s="134"/>
      <c r="AG28" s="132"/>
      <c r="AH28" s="133"/>
      <c r="AI28" s="133"/>
      <c r="AJ28" s="133"/>
      <c r="AK28" s="133"/>
      <c r="AL28" s="133"/>
      <c r="AM28" s="134"/>
      <c r="AN28" s="132"/>
      <c r="AO28" s="133"/>
      <c r="AP28" s="133"/>
      <c r="AQ28" s="133"/>
      <c r="AR28" s="133"/>
      <c r="AS28" s="133"/>
      <c r="AT28" s="134"/>
      <c r="AU28" s="132"/>
      <c r="AV28" s="133"/>
      <c r="AW28" s="134"/>
      <c r="AX28" s="135"/>
      <c r="AY28" s="135"/>
      <c r="AZ28" s="136"/>
      <c r="BA28" s="136"/>
      <c r="BB28" s="143"/>
      <c r="BC28" s="143"/>
      <c r="BD28" s="143"/>
      <c r="BE28" s="143"/>
      <c r="BF28" s="143"/>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20.25" hidden="false" customHeight="true" outlineLevel="0" collapsed="false">
      <c r="A29" s="0"/>
      <c r="B29" s="83"/>
      <c r="C29" s="226"/>
      <c r="D29" s="226"/>
      <c r="E29" s="226"/>
      <c r="F29" s="111"/>
      <c r="G29" s="128"/>
      <c r="H29" s="225"/>
      <c r="I29" s="225"/>
      <c r="J29" s="225"/>
      <c r="K29" s="225"/>
      <c r="L29" s="130"/>
      <c r="M29" s="130"/>
      <c r="N29" s="130"/>
      <c r="O29" s="130"/>
      <c r="P29" s="112" t="s">
        <v>
62</v>
      </c>
      <c r="Q29" s="112"/>
      <c r="R29" s="112"/>
      <c r="S29" s="113" t="str">
        <f aca="false">
IF(S28="","",VLOOKUP(S28,'シフト記号表（勤務時間帯)'!$C$5:$K$36,9,0))</f>
        <v>
</v>
      </c>
      <c r="T29" s="114" t="str">
        <f aca="false">
IF(T28="","",VLOOKUP(T28,'シフト記号表（勤務時間帯)'!$C$5:$K$36,9,0))</f>
        <v>
</v>
      </c>
      <c r="U29" s="114" t="str">
        <f aca="false">
IF(U28="","",VLOOKUP(U28,'シフト記号表（勤務時間帯)'!$C$5:$K$36,9,0))</f>
        <v>
</v>
      </c>
      <c r="V29" s="114" t="str">
        <f aca="false">
IF(V28="","",VLOOKUP(V28,'シフト記号表（勤務時間帯)'!$C$5:$K$36,9,0))</f>
        <v>
</v>
      </c>
      <c r="W29" s="114" t="str">
        <f aca="false">
IF(W28="","",VLOOKUP(W28,'シフト記号表（勤務時間帯)'!$C$5:$K$36,9,0))</f>
        <v>
</v>
      </c>
      <c r="X29" s="114" t="str">
        <f aca="false">
IF(X28="","",VLOOKUP(X28,'シフト記号表（勤務時間帯)'!$C$5:$K$36,9,0))</f>
        <v>
</v>
      </c>
      <c r="Y29" s="115" t="str">
        <f aca="false">
IF(Y28="","",VLOOKUP(Y28,'シフト記号表（勤務時間帯)'!$C$5:$K$36,9,0))</f>
        <v>
</v>
      </c>
      <c r="Z29" s="113" t="str">
        <f aca="false">
IF(Z28="","",VLOOKUP(Z28,'シフト記号表（勤務時間帯)'!$C$5:$K$36,9,0))</f>
        <v>
</v>
      </c>
      <c r="AA29" s="114" t="str">
        <f aca="false">
IF(AA28="","",VLOOKUP(AA28,'シフト記号表（勤務時間帯)'!$C$5:$K$36,9,0))</f>
        <v>
</v>
      </c>
      <c r="AB29" s="114" t="str">
        <f aca="false">
IF(AB28="","",VLOOKUP(AB28,'シフト記号表（勤務時間帯)'!$C$5:$K$36,9,0))</f>
        <v>
</v>
      </c>
      <c r="AC29" s="114" t="str">
        <f aca="false">
IF(AC28="","",VLOOKUP(AC28,'シフト記号表（勤務時間帯)'!$C$5:$K$36,9,0))</f>
        <v>
</v>
      </c>
      <c r="AD29" s="114" t="str">
        <f aca="false">
IF(AD28="","",VLOOKUP(AD28,'シフト記号表（勤務時間帯)'!$C$5:$K$36,9,0))</f>
        <v>
</v>
      </c>
      <c r="AE29" s="114" t="str">
        <f aca="false">
IF(AE28="","",VLOOKUP(AE28,'シフト記号表（勤務時間帯)'!$C$5:$K$36,9,0))</f>
        <v>
</v>
      </c>
      <c r="AF29" s="115" t="str">
        <f aca="false">
IF(AF28="","",VLOOKUP(AF28,'シフト記号表（勤務時間帯)'!$C$5:$K$36,9,0))</f>
        <v>
</v>
      </c>
      <c r="AG29" s="113" t="str">
        <f aca="false">
IF(AG28="","",VLOOKUP(AG28,'シフト記号表（勤務時間帯)'!$C$5:$K$36,9,0))</f>
        <v>
</v>
      </c>
      <c r="AH29" s="114" t="str">
        <f aca="false">
IF(AH28="","",VLOOKUP(AH28,'シフト記号表（勤務時間帯)'!$C$5:$K$36,9,0))</f>
        <v>
</v>
      </c>
      <c r="AI29" s="114" t="str">
        <f aca="false">
IF(AI28="","",VLOOKUP(AI28,'シフト記号表（勤務時間帯)'!$C$5:$K$36,9,0))</f>
        <v>
</v>
      </c>
      <c r="AJ29" s="114" t="str">
        <f aca="false">
IF(AJ28="","",VLOOKUP(AJ28,'シフト記号表（勤務時間帯)'!$C$5:$K$36,9,0))</f>
        <v>
</v>
      </c>
      <c r="AK29" s="114" t="str">
        <f aca="false">
IF(AK28="","",VLOOKUP(AK28,'シフト記号表（勤務時間帯)'!$C$5:$K$36,9,0))</f>
        <v>
</v>
      </c>
      <c r="AL29" s="114" t="str">
        <f aca="false">
IF(AL28="","",VLOOKUP(AL28,'シフト記号表（勤務時間帯)'!$C$5:$K$36,9,0))</f>
        <v>
</v>
      </c>
      <c r="AM29" s="115" t="str">
        <f aca="false">
IF(AM28="","",VLOOKUP(AM28,'シフト記号表（勤務時間帯)'!$C$5:$K$36,9,0))</f>
        <v>
</v>
      </c>
      <c r="AN29" s="113" t="str">
        <f aca="false">
IF(AN28="","",VLOOKUP(AN28,'シフト記号表（勤務時間帯)'!$C$5:$K$36,9,0))</f>
        <v>
</v>
      </c>
      <c r="AO29" s="114" t="str">
        <f aca="false">
IF(AO28="","",VLOOKUP(AO28,'シフト記号表（勤務時間帯)'!$C$5:$K$36,9,0))</f>
        <v>
</v>
      </c>
      <c r="AP29" s="114" t="str">
        <f aca="false">
IF(AP28="","",VLOOKUP(AP28,'シフト記号表（勤務時間帯)'!$C$5:$K$36,9,0))</f>
        <v>
</v>
      </c>
      <c r="AQ29" s="114" t="str">
        <f aca="false">
IF(AQ28="","",VLOOKUP(AQ28,'シフト記号表（勤務時間帯)'!$C$5:$K$36,9,0))</f>
        <v>
</v>
      </c>
      <c r="AR29" s="114" t="str">
        <f aca="false">
IF(AR28="","",VLOOKUP(AR28,'シフト記号表（勤務時間帯)'!$C$5:$K$36,9,0))</f>
        <v>
</v>
      </c>
      <c r="AS29" s="114" t="str">
        <f aca="false">
IF(AS28="","",VLOOKUP(AS28,'シフト記号表（勤務時間帯)'!$C$5:$K$36,9,0))</f>
        <v>
</v>
      </c>
      <c r="AT29" s="115" t="str">
        <f aca="false">
IF(AT28="","",VLOOKUP(AT28,'シフト記号表（勤務時間帯)'!$C$5:$K$36,9,0))</f>
        <v>
</v>
      </c>
      <c r="AU29" s="113" t="str">
        <f aca="false">
IF(AU28="","",VLOOKUP(AU28,'シフト記号表（勤務時間帯)'!$C$5:$K$36,9,0))</f>
        <v>
</v>
      </c>
      <c r="AV29" s="114" t="str">
        <f aca="false">
IF(AV28="","",VLOOKUP(AV28,'シフト記号表（勤務時間帯)'!$C$5:$K$36,9,0))</f>
        <v>
</v>
      </c>
      <c r="AW29" s="115" t="str">
        <f aca="false">
IF(AW28="","",VLOOKUP(AW28,'シフト記号表（勤務時間帯)'!$C$5:$K$36,9,0))</f>
        <v>
</v>
      </c>
      <c r="AX29" s="116" t="n">
        <f aca="false">
IF($BB$3="計画",SUM(S29:AT29),IF($BB$3="実績",SUM(S29:AW29),""))</f>
        <v>
0</v>
      </c>
      <c r="AY29" s="116"/>
      <c r="AZ29" s="117" t="n">
        <f aca="false">
IF($BB$3="計画",AX29/4,IF($BB$3="実績",))</f>
        <v>
0</v>
      </c>
      <c r="BA29" s="117"/>
      <c r="BB29" s="143"/>
      <c r="BC29" s="143"/>
      <c r="BD29" s="143"/>
      <c r="BE29" s="143"/>
      <c r="BF29" s="143"/>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20.25" hidden="false" customHeight="true" outlineLevel="0" collapsed="false">
      <c r="A30" s="0"/>
      <c r="B30" s="83"/>
      <c r="C30" s="118"/>
      <c r="D30" s="118"/>
      <c r="E30" s="118"/>
      <c r="F30" s="111" t="n">
        <f aca="false">
C29</f>
        <v>
0</v>
      </c>
      <c r="G30" s="128"/>
      <c r="H30" s="225"/>
      <c r="I30" s="225"/>
      <c r="J30" s="225"/>
      <c r="K30" s="225"/>
      <c r="L30" s="130"/>
      <c r="M30" s="130"/>
      <c r="N30" s="130"/>
      <c r="O30" s="130"/>
      <c r="P30" s="120" t="s">
        <v>
63</v>
      </c>
      <c r="Q30" s="120"/>
      <c r="R30" s="120"/>
      <c r="S30" s="121" t="str">
        <f aca="false">
IF(S28="","",VLOOKUP(S28,'シフト記号表（勤務時間帯)'!$C$5:$U$36,19,0))</f>
        <v>
</v>
      </c>
      <c r="T30" s="122" t="str">
        <f aca="false">
IF(T28="","",VLOOKUP(T28,'シフト記号表（勤務時間帯)'!$C$5:$U$36,19,0))</f>
        <v>
</v>
      </c>
      <c r="U30" s="122" t="str">
        <f aca="false">
IF(U28="","",VLOOKUP(U28,'シフト記号表（勤務時間帯)'!$C$5:$U$36,19,0))</f>
        <v>
</v>
      </c>
      <c r="V30" s="122" t="str">
        <f aca="false">
IF(V28="","",VLOOKUP(V28,'シフト記号表（勤務時間帯)'!$C$5:$U$36,19,0))</f>
        <v>
</v>
      </c>
      <c r="W30" s="122" t="str">
        <f aca="false">
IF(W28="","",VLOOKUP(W28,'シフト記号表（勤務時間帯)'!$C$5:$U$36,19,0))</f>
        <v>
</v>
      </c>
      <c r="X30" s="122" t="str">
        <f aca="false">
IF(X28="","",VLOOKUP(X28,'シフト記号表（勤務時間帯)'!$C$5:$U$36,19,0))</f>
        <v>
</v>
      </c>
      <c r="Y30" s="123" t="str">
        <f aca="false">
IF(Y28="","",VLOOKUP(Y28,'シフト記号表（勤務時間帯)'!$C$5:$U$36,19,0))</f>
        <v>
</v>
      </c>
      <c r="Z30" s="121" t="str">
        <f aca="false">
IF(Z28="","",VLOOKUP(Z28,'シフト記号表（勤務時間帯)'!$C$5:$U$36,19,0))</f>
        <v>
</v>
      </c>
      <c r="AA30" s="122" t="str">
        <f aca="false">
IF(AA28="","",VLOOKUP(AA28,'シフト記号表（勤務時間帯)'!$C$5:$U$36,19,0))</f>
        <v>
</v>
      </c>
      <c r="AB30" s="122" t="str">
        <f aca="false">
IF(AB28="","",VLOOKUP(AB28,'シフト記号表（勤務時間帯)'!$C$5:$U$36,19,0))</f>
        <v>
</v>
      </c>
      <c r="AC30" s="122" t="str">
        <f aca="false">
IF(AC28="","",VLOOKUP(AC28,'シフト記号表（勤務時間帯)'!$C$5:$U$36,19,0))</f>
        <v>
</v>
      </c>
      <c r="AD30" s="122" t="str">
        <f aca="false">
IF(AD28="","",VLOOKUP(AD28,'シフト記号表（勤務時間帯)'!$C$5:$U$36,19,0))</f>
        <v>
</v>
      </c>
      <c r="AE30" s="122" t="str">
        <f aca="false">
IF(AE28="","",VLOOKUP(AE28,'シフト記号表（勤務時間帯)'!$C$5:$U$36,19,0))</f>
        <v>
</v>
      </c>
      <c r="AF30" s="123" t="str">
        <f aca="false">
IF(AF28="","",VLOOKUP(AF28,'シフト記号表（勤務時間帯)'!$C$5:$U$36,19,0))</f>
        <v>
</v>
      </c>
      <c r="AG30" s="121" t="str">
        <f aca="false">
IF(AG28="","",VLOOKUP(AG28,'シフト記号表（勤務時間帯)'!$C$5:$U$36,19,0))</f>
        <v>
</v>
      </c>
      <c r="AH30" s="122" t="str">
        <f aca="false">
IF(AH28="","",VLOOKUP(AH28,'シフト記号表（勤務時間帯)'!$C$5:$U$36,19,0))</f>
        <v>
</v>
      </c>
      <c r="AI30" s="122" t="str">
        <f aca="false">
IF(AI28="","",VLOOKUP(AI28,'シフト記号表（勤務時間帯)'!$C$5:$U$36,19,0))</f>
        <v>
</v>
      </c>
      <c r="AJ30" s="122" t="str">
        <f aca="false">
IF(AJ28="","",VLOOKUP(AJ28,'シフト記号表（勤務時間帯)'!$C$5:$U$36,19,0))</f>
        <v>
</v>
      </c>
      <c r="AK30" s="122" t="str">
        <f aca="false">
IF(AK28="","",VLOOKUP(AK28,'シフト記号表（勤務時間帯)'!$C$5:$U$36,19,0))</f>
        <v>
</v>
      </c>
      <c r="AL30" s="122" t="str">
        <f aca="false">
IF(AL28="","",VLOOKUP(AL28,'シフト記号表（勤務時間帯)'!$C$5:$U$36,19,0))</f>
        <v>
</v>
      </c>
      <c r="AM30" s="123" t="str">
        <f aca="false">
IF(AM28="","",VLOOKUP(AM28,'シフト記号表（勤務時間帯)'!$C$5:$U$36,19,0))</f>
        <v>
</v>
      </c>
      <c r="AN30" s="121" t="str">
        <f aca="false">
IF(AN28="","",VLOOKUP(AN28,'シフト記号表（勤務時間帯)'!$C$5:$U$36,19,0))</f>
        <v>
</v>
      </c>
      <c r="AO30" s="122" t="str">
        <f aca="false">
IF(AO28="","",VLOOKUP(AO28,'シフト記号表（勤務時間帯)'!$C$5:$U$36,19,0))</f>
        <v>
</v>
      </c>
      <c r="AP30" s="122" t="str">
        <f aca="false">
IF(AP28="","",VLOOKUP(AP28,'シフト記号表（勤務時間帯)'!$C$5:$U$36,19,0))</f>
        <v>
</v>
      </c>
      <c r="AQ30" s="122" t="str">
        <f aca="false">
IF(AQ28="","",VLOOKUP(AQ28,'シフト記号表（勤務時間帯)'!$C$5:$U$36,19,0))</f>
        <v>
</v>
      </c>
      <c r="AR30" s="122" t="str">
        <f aca="false">
IF(AR28="","",VLOOKUP(AR28,'シフト記号表（勤務時間帯)'!$C$5:$U$36,19,0))</f>
        <v>
</v>
      </c>
      <c r="AS30" s="122" t="str">
        <f aca="false">
IF(AS28="","",VLOOKUP(AS28,'シフト記号表（勤務時間帯)'!$C$5:$U$36,19,0))</f>
        <v>
</v>
      </c>
      <c r="AT30" s="123" t="str">
        <f aca="false">
IF(AT28="","",VLOOKUP(AT28,'シフト記号表（勤務時間帯)'!$C$5:$U$36,19,0))</f>
        <v>
</v>
      </c>
      <c r="AU30" s="121" t="str">
        <f aca="false">
IF(AU28="","",VLOOKUP(AU28,'シフト記号表（勤務時間帯)'!$C$5:$U$36,19,0))</f>
        <v>
</v>
      </c>
      <c r="AV30" s="122" t="str">
        <f aca="false">
IF(AV28="","",VLOOKUP(AV28,'シフト記号表（勤務時間帯)'!$C$5:$U$36,19,0))</f>
        <v>
</v>
      </c>
      <c r="AW30" s="123" t="str">
        <f aca="false">
IF(AW28="","",VLOOKUP(AW28,'シフト記号表（勤務時間帯)'!$C$5:$U$36,19,0))</f>
        <v>
</v>
      </c>
      <c r="AX30" s="124" t="n">
        <f aca="false">
IF($BB$3="計画",SUM(S30:AT30),IF($BB$3="実績",SUM(S30:AW30),""))</f>
        <v>
0</v>
      </c>
      <c r="AY30" s="124"/>
      <c r="AZ30" s="125" t="n">
        <f aca="false">
IF($BB$3="計画",AX30/4,IF($BB$3="実績",))</f>
        <v>
0</v>
      </c>
      <c r="BA30" s="125"/>
      <c r="BB30" s="143"/>
      <c r="BC30" s="143"/>
      <c r="BD30" s="143"/>
      <c r="BE30" s="143"/>
      <c r="BF30" s="143"/>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20.25" hidden="false" customHeight="true" outlineLevel="0" collapsed="false">
      <c r="A31" s="0"/>
      <c r="B31" s="83" t="n">
        <f aca="false">
B28+1</f>
        <v>
4</v>
      </c>
      <c r="C31" s="126"/>
      <c r="D31" s="126"/>
      <c r="E31" s="126"/>
      <c r="F31" s="127"/>
      <c r="G31" s="128"/>
      <c r="H31" s="225"/>
      <c r="I31" s="225"/>
      <c r="J31" s="225"/>
      <c r="K31" s="225"/>
      <c r="L31" s="130"/>
      <c r="M31" s="130"/>
      <c r="N31" s="130"/>
      <c r="O31" s="130"/>
      <c r="P31" s="131" t="s">
        <v>
58</v>
      </c>
      <c r="Q31" s="131"/>
      <c r="R31" s="131"/>
      <c r="S31" s="132"/>
      <c r="T31" s="133"/>
      <c r="U31" s="133"/>
      <c r="V31" s="133"/>
      <c r="W31" s="133"/>
      <c r="X31" s="133"/>
      <c r="Y31" s="134"/>
      <c r="Z31" s="132"/>
      <c r="AA31" s="133"/>
      <c r="AB31" s="133"/>
      <c r="AC31" s="133"/>
      <c r="AD31" s="133"/>
      <c r="AE31" s="133"/>
      <c r="AF31" s="134"/>
      <c r="AG31" s="132"/>
      <c r="AH31" s="133"/>
      <c r="AI31" s="133"/>
      <c r="AJ31" s="133"/>
      <c r="AK31" s="133"/>
      <c r="AL31" s="133"/>
      <c r="AM31" s="134"/>
      <c r="AN31" s="132"/>
      <c r="AO31" s="133"/>
      <c r="AP31" s="133"/>
      <c r="AQ31" s="133"/>
      <c r="AR31" s="133"/>
      <c r="AS31" s="133"/>
      <c r="AT31" s="134"/>
      <c r="AU31" s="132"/>
      <c r="AV31" s="133"/>
      <c r="AW31" s="134"/>
      <c r="AX31" s="135"/>
      <c r="AY31" s="135"/>
      <c r="AZ31" s="136"/>
      <c r="BA31" s="136"/>
      <c r="BB31" s="143"/>
      <c r="BC31" s="143"/>
      <c r="BD31" s="143"/>
      <c r="BE31" s="143"/>
      <c r="BF31" s="143"/>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20.25" hidden="false" customHeight="true" outlineLevel="0" collapsed="false">
      <c r="A32" s="0"/>
      <c r="B32" s="83"/>
      <c r="C32" s="226"/>
      <c r="D32" s="226"/>
      <c r="E32" s="226"/>
      <c r="F32" s="111"/>
      <c r="G32" s="128"/>
      <c r="H32" s="225"/>
      <c r="I32" s="225"/>
      <c r="J32" s="225"/>
      <c r="K32" s="225"/>
      <c r="L32" s="130"/>
      <c r="M32" s="130"/>
      <c r="N32" s="130"/>
      <c r="O32" s="130"/>
      <c r="P32" s="112" t="s">
        <v>
62</v>
      </c>
      <c r="Q32" s="112"/>
      <c r="R32" s="112"/>
      <c r="S32" s="113" t="str">
        <f aca="false">
IF(S31="","",VLOOKUP(S31,'シフト記号表（勤務時間帯)'!$C$5:$K$36,9,0))</f>
        <v>
</v>
      </c>
      <c r="T32" s="114" t="str">
        <f aca="false">
IF(T31="","",VLOOKUP(T31,'シフト記号表（勤務時間帯)'!$C$5:$K$36,9,0))</f>
        <v>
</v>
      </c>
      <c r="U32" s="114" t="str">
        <f aca="false">
IF(U31="","",VLOOKUP(U31,'シフト記号表（勤務時間帯)'!$C$5:$K$36,9,0))</f>
        <v>
</v>
      </c>
      <c r="V32" s="114" t="str">
        <f aca="false">
IF(V31="","",VLOOKUP(V31,'シフト記号表（勤務時間帯)'!$C$5:$K$36,9,0))</f>
        <v>
</v>
      </c>
      <c r="W32" s="114" t="str">
        <f aca="false">
IF(W31="","",VLOOKUP(W31,'シフト記号表（勤務時間帯)'!$C$5:$K$36,9,0))</f>
        <v>
</v>
      </c>
      <c r="X32" s="114" t="str">
        <f aca="false">
IF(X31="","",VLOOKUP(X31,'シフト記号表（勤務時間帯)'!$C$5:$K$36,9,0))</f>
        <v>
</v>
      </c>
      <c r="Y32" s="115" t="str">
        <f aca="false">
IF(Y31="","",VLOOKUP(Y31,'シフト記号表（勤務時間帯)'!$C$5:$K$36,9,0))</f>
        <v>
</v>
      </c>
      <c r="Z32" s="113" t="str">
        <f aca="false">
IF(Z31="","",VLOOKUP(Z31,'シフト記号表（勤務時間帯)'!$C$5:$K$36,9,0))</f>
        <v>
</v>
      </c>
      <c r="AA32" s="114" t="str">
        <f aca="false">
IF(AA31="","",VLOOKUP(AA31,'シフト記号表（勤務時間帯)'!$C$5:$K$36,9,0))</f>
        <v>
</v>
      </c>
      <c r="AB32" s="114" t="str">
        <f aca="false">
IF(AB31="","",VLOOKUP(AB31,'シフト記号表（勤務時間帯)'!$C$5:$K$36,9,0))</f>
        <v>
</v>
      </c>
      <c r="AC32" s="114" t="str">
        <f aca="false">
IF(AC31="","",VLOOKUP(AC31,'シフト記号表（勤務時間帯)'!$C$5:$K$36,9,0))</f>
        <v>
</v>
      </c>
      <c r="AD32" s="114" t="str">
        <f aca="false">
IF(AD31="","",VLOOKUP(AD31,'シフト記号表（勤務時間帯)'!$C$5:$K$36,9,0))</f>
        <v>
</v>
      </c>
      <c r="AE32" s="114" t="str">
        <f aca="false">
IF(AE31="","",VLOOKUP(AE31,'シフト記号表（勤務時間帯)'!$C$5:$K$36,9,0))</f>
        <v>
</v>
      </c>
      <c r="AF32" s="115" t="str">
        <f aca="false">
IF(AF31="","",VLOOKUP(AF31,'シフト記号表（勤務時間帯)'!$C$5:$K$36,9,0))</f>
        <v>
</v>
      </c>
      <c r="AG32" s="113" t="str">
        <f aca="false">
IF(AG31="","",VLOOKUP(AG31,'シフト記号表（勤務時間帯)'!$C$5:$K$36,9,0))</f>
        <v>
</v>
      </c>
      <c r="AH32" s="114" t="str">
        <f aca="false">
IF(AH31="","",VLOOKUP(AH31,'シフト記号表（勤務時間帯)'!$C$5:$K$36,9,0))</f>
        <v>
</v>
      </c>
      <c r="AI32" s="114" t="str">
        <f aca="false">
IF(AI31="","",VLOOKUP(AI31,'シフト記号表（勤務時間帯)'!$C$5:$K$36,9,0))</f>
        <v>
</v>
      </c>
      <c r="AJ32" s="114" t="str">
        <f aca="false">
IF(AJ31="","",VLOOKUP(AJ31,'シフト記号表（勤務時間帯)'!$C$5:$K$36,9,0))</f>
        <v>
</v>
      </c>
      <c r="AK32" s="114" t="str">
        <f aca="false">
IF(AK31="","",VLOOKUP(AK31,'シフト記号表（勤務時間帯)'!$C$5:$K$36,9,0))</f>
        <v>
</v>
      </c>
      <c r="AL32" s="114" t="str">
        <f aca="false">
IF(AL31="","",VLOOKUP(AL31,'シフト記号表（勤務時間帯)'!$C$5:$K$36,9,0))</f>
        <v>
</v>
      </c>
      <c r="AM32" s="115" t="str">
        <f aca="false">
IF(AM31="","",VLOOKUP(AM31,'シフト記号表（勤務時間帯)'!$C$5:$K$36,9,0))</f>
        <v>
</v>
      </c>
      <c r="AN32" s="113" t="str">
        <f aca="false">
IF(AN31="","",VLOOKUP(AN31,'シフト記号表（勤務時間帯)'!$C$5:$K$36,9,0))</f>
        <v>
</v>
      </c>
      <c r="AO32" s="114" t="str">
        <f aca="false">
IF(AO31="","",VLOOKUP(AO31,'シフト記号表（勤務時間帯)'!$C$5:$K$36,9,0))</f>
        <v>
</v>
      </c>
      <c r="AP32" s="114" t="str">
        <f aca="false">
IF(AP31="","",VLOOKUP(AP31,'シフト記号表（勤務時間帯)'!$C$5:$K$36,9,0))</f>
        <v>
</v>
      </c>
      <c r="AQ32" s="114" t="str">
        <f aca="false">
IF(AQ31="","",VLOOKUP(AQ31,'シフト記号表（勤務時間帯)'!$C$5:$K$36,9,0))</f>
        <v>
</v>
      </c>
      <c r="AR32" s="114" t="str">
        <f aca="false">
IF(AR31="","",VLOOKUP(AR31,'シフト記号表（勤務時間帯)'!$C$5:$K$36,9,0))</f>
        <v>
</v>
      </c>
      <c r="AS32" s="114" t="str">
        <f aca="false">
IF(AS31="","",VLOOKUP(AS31,'シフト記号表（勤務時間帯)'!$C$5:$K$36,9,0))</f>
        <v>
</v>
      </c>
      <c r="AT32" s="115" t="str">
        <f aca="false">
IF(AT31="","",VLOOKUP(AT31,'シフト記号表（勤務時間帯)'!$C$5:$K$36,9,0))</f>
        <v>
</v>
      </c>
      <c r="AU32" s="113" t="str">
        <f aca="false">
IF(AU31="","",VLOOKUP(AU31,'シフト記号表（勤務時間帯)'!$C$5:$K$36,9,0))</f>
        <v>
</v>
      </c>
      <c r="AV32" s="114" t="str">
        <f aca="false">
IF(AV31="","",VLOOKUP(AV31,'シフト記号表（勤務時間帯)'!$C$5:$K$36,9,0))</f>
        <v>
</v>
      </c>
      <c r="AW32" s="115" t="str">
        <f aca="false">
IF(AW31="","",VLOOKUP(AW31,'シフト記号表（勤務時間帯)'!$C$5:$K$36,9,0))</f>
        <v>
</v>
      </c>
      <c r="AX32" s="116" t="n">
        <f aca="false">
IF($BB$3="計画",SUM(S32:AT32),IF($BB$3="実績",SUM(S32:AW32),""))</f>
        <v>
0</v>
      </c>
      <c r="AY32" s="116"/>
      <c r="AZ32" s="117" t="n">
        <f aca="false">
IF($BB$3="計画",AX32/4,IF($BB$3="実績",))</f>
        <v>
0</v>
      </c>
      <c r="BA32" s="117"/>
      <c r="BB32" s="143"/>
      <c r="BC32" s="143"/>
      <c r="BD32" s="143"/>
      <c r="BE32" s="143"/>
      <c r="BF32" s="143"/>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20.25" hidden="false" customHeight="true" outlineLevel="0" collapsed="false">
      <c r="A33" s="0"/>
      <c r="B33" s="83"/>
      <c r="C33" s="118"/>
      <c r="D33" s="118"/>
      <c r="E33" s="118"/>
      <c r="F33" s="111" t="n">
        <f aca="false">
C32</f>
        <v>
0</v>
      </c>
      <c r="G33" s="128"/>
      <c r="H33" s="225"/>
      <c r="I33" s="225"/>
      <c r="J33" s="225"/>
      <c r="K33" s="225"/>
      <c r="L33" s="130"/>
      <c r="M33" s="130"/>
      <c r="N33" s="130"/>
      <c r="O33" s="130"/>
      <c r="P33" s="120" t="s">
        <v>
63</v>
      </c>
      <c r="Q33" s="120"/>
      <c r="R33" s="120"/>
      <c r="S33" s="121" t="str">
        <f aca="false">
IF(S31="","",VLOOKUP(S31,'シフト記号表（勤務時間帯)'!$C$5:$U$36,19,0))</f>
        <v>
</v>
      </c>
      <c r="T33" s="122" t="str">
        <f aca="false">
IF(T31="","",VLOOKUP(T31,'シフト記号表（勤務時間帯)'!$C$5:$U$36,19,0))</f>
        <v>
</v>
      </c>
      <c r="U33" s="122" t="str">
        <f aca="false">
IF(U31="","",VLOOKUP(U31,'シフト記号表（勤務時間帯)'!$C$5:$U$36,19,0))</f>
        <v>
</v>
      </c>
      <c r="V33" s="122" t="str">
        <f aca="false">
IF(V31="","",VLOOKUP(V31,'シフト記号表（勤務時間帯)'!$C$5:$U$36,19,0))</f>
        <v>
</v>
      </c>
      <c r="W33" s="122" t="str">
        <f aca="false">
IF(W31="","",VLOOKUP(W31,'シフト記号表（勤務時間帯)'!$C$5:$U$36,19,0))</f>
        <v>
</v>
      </c>
      <c r="X33" s="122" t="str">
        <f aca="false">
IF(X31="","",VLOOKUP(X31,'シフト記号表（勤務時間帯)'!$C$5:$U$36,19,0))</f>
        <v>
</v>
      </c>
      <c r="Y33" s="123" t="str">
        <f aca="false">
IF(Y31="","",VLOOKUP(Y31,'シフト記号表（勤務時間帯)'!$C$5:$U$36,19,0))</f>
        <v>
</v>
      </c>
      <c r="Z33" s="121" t="str">
        <f aca="false">
IF(Z31="","",VLOOKUP(Z31,'シフト記号表（勤務時間帯)'!$C$5:$U$36,19,0))</f>
        <v>
</v>
      </c>
      <c r="AA33" s="122" t="str">
        <f aca="false">
IF(AA31="","",VLOOKUP(AA31,'シフト記号表（勤務時間帯)'!$C$5:$U$36,19,0))</f>
        <v>
</v>
      </c>
      <c r="AB33" s="122" t="str">
        <f aca="false">
IF(AB31="","",VLOOKUP(AB31,'シフト記号表（勤務時間帯)'!$C$5:$U$36,19,0))</f>
        <v>
</v>
      </c>
      <c r="AC33" s="122" t="str">
        <f aca="false">
IF(AC31="","",VLOOKUP(AC31,'シフト記号表（勤務時間帯)'!$C$5:$U$36,19,0))</f>
        <v>
</v>
      </c>
      <c r="AD33" s="122" t="str">
        <f aca="false">
IF(AD31="","",VLOOKUP(AD31,'シフト記号表（勤務時間帯)'!$C$5:$U$36,19,0))</f>
        <v>
</v>
      </c>
      <c r="AE33" s="122" t="str">
        <f aca="false">
IF(AE31="","",VLOOKUP(AE31,'シフト記号表（勤務時間帯)'!$C$5:$U$36,19,0))</f>
        <v>
</v>
      </c>
      <c r="AF33" s="123" t="str">
        <f aca="false">
IF(AF31="","",VLOOKUP(AF31,'シフト記号表（勤務時間帯)'!$C$5:$U$36,19,0))</f>
        <v>
</v>
      </c>
      <c r="AG33" s="121" t="str">
        <f aca="false">
IF(AG31="","",VLOOKUP(AG31,'シフト記号表（勤務時間帯)'!$C$5:$U$36,19,0))</f>
        <v>
</v>
      </c>
      <c r="AH33" s="122" t="str">
        <f aca="false">
IF(AH31="","",VLOOKUP(AH31,'シフト記号表（勤務時間帯)'!$C$5:$U$36,19,0))</f>
        <v>
</v>
      </c>
      <c r="AI33" s="122" t="str">
        <f aca="false">
IF(AI31="","",VLOOKUP(AI31,'シフト記号表（勤務時間帯)'!$C$5:$U$36,19,0))</f>
        <v>
</v>
      </c>
      <c r="AJ33" s="122" t="str">
        <f aca="false">
IF(AJ31="","",VLOOKUP(AJ31,'シフト記号表（勤務時間帯)'!$C$5:$U$36,19,0))</f>
        <v>
</v>
      </c>
      <c r="AK33" s="122" t="str">
        <f aca="false">
IF(AK31="","",VLOOKUP(AK31,'シフト記号表（勤務時間帯)'!$C$5:$U$36,19,0))</f>
        <v>
</v>
      </c>
      <c r="AL33" s="122" t="str">
        <f aca="false">
IF(AL31="","",VLOOKUP(AL31,'シフト記号表（勤務時間帯)'!$C$5:$U$36,19,0))</f>
        <v>
</v>
      </c>
      <c r="AM33" s="123" t="str">
        <f aca="false">
IF(AM31="","",VLOOKUP(AM31,'シフト記号表（勤務時間帯)'!$C$5:$U$36,19,0))</f>
        <v>
</v>
      </c>
      <c r="AN33" s="121" t="str">
        <f aca="false">
IF(AN31="","",VLOOKUP(AN31,'シフト記号表（勤務時間帯)'!$C$5:$U$36,19,0))</f>
        <v>
</v>
      </c>
      <c r="AO33" s="122" t="str">
        <f aca="false">
IF(AO31="","",VLOOKUP(AO31,'シフト記号表（勤務時間帯)'!$C$5:$U$36,19,0))</f>
        <v>
</v>
      </c>
      <c r="AP33" s="122" t="str">
        <f aca="false">
IF(AP31="","",VLOOKUP(AP31,'シフト記号表（勤務時間帯)'!$C$5:$U$36,19,0))</f>
        <v>
</v>
      </c>
      <c r="AQ33" s="122" t="str">
        <f aca="false">
IF(AQ31="","",VLOOKUP(AQ31,'シフト記号表（勤務時間帯)'!$C$5:$U$36,19,0))</f>
        <v>
</v>
      </c>
      <c r="AR33" s="122" t="str">
        <f aca="false">
IF(AR31="","",VLOOKUP(AR31,'シフト記号表（勤務時間帯)'!$C$5:$U$36,19,0))</f>
        <v>
</v>
      </c>
      <c r="AS33" s="122" t="str">
        <f aca="false">
IF(AS31="","",VLOOKUP(AS31,'シフト記号表（勤務時間帯)'!$C$5:$U$36,19,0))</f>
        <v>
</v>
      </c>
      <c r="AT33" s="123" t="str">
        <f aca="false">
IF(AT31="","",VLOOKUP(AT31,'シフト記号表（勤務時間帯)'!$C$5:$U$36,19,0))</f>
        <v>
</v>
      </c>
      <c r="AU33" s="121" t="str">
        <f aca="false">
IF(AU31="","",VLOOKUP(AU31,'シフト記号表（勤務時間帯)'!$C$5:$U$36,19,0))</f>
        <v>
</v>
      </c>
      <c r="AV33" s="122" t="str">
        <f aca="false">
IF(AV31="","",VLOOKUP(AV31,'シフト記号表（勤務時間帯)'!$C$5:$U$36,19,0))</f>
        <v>
</v>
      </c>
      <c r="AW33" s="123" t="str">
        <f aca="false">
IF(AW31="","",VLOOKUP(AW31,'シフト記号表（勤務時間帯)'!$C$5:$U$36,19,0))</f>
        <v>
</v>
      </c>
      <c r="AX33" s="124" t="n">
        <f aca="false">
IF($BB$3="計画",SUM(S33:AT33),IF($BB$3="実績",SUM(S33:AW33),""))</f>
        <v>
0</v>
      </c>
      <c r="AY33" s="124"/>
      <c r="AZ33" s="125" t="n">
        <f aca="false">
IF($BB$3="計画",AX33/4,IF($BB$3="実績",))</f>
        <v>
0</v>
      </c>
      <c r="BA33" s="125"/>
      <c r="BB33" s="143"/>
      <c r="BC33" s="143"/>
      <c r="BD33" s="143"/>
      <c r="BE33" s="143"/>
      <c r="BF33" s="143"/>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20.25" hidden="false" customHeight="true" outlineLevel="0" collapsed="false">
      <c r="A34" s="0"/>
      <c r="B34" s="83" t="n">
        <f aca="false">
B31+1</f>
        <v>
5</v>
      </c>
      <c r="C34" s="126"/>
      <c r="D34" s="126"/>
      <c r="E34" s="126"/>
      <c r="F34" s="127"/>
      <c r="G34" s="128"/>
      <c r="H34" s="225"/>
      <c r="I34" s="225"/>
      <c r="J34" s="225"/>
      <c r="K34" s="225"/>
      <c r="L34" s="130"/>
      <c r="M34" s="130"/>
      <c r="N34" s="130"/>
      <c r="O34" s="130"/>
      <c r="P34" s="131" t="s">
        <v>
58</v>
      </c>
      <c r="Q34" s="131"/>
      <c r="R34" s="131"/>
      <c r="S34" s="132"/>
      <c r="T34" s="133"/>
      <c r="U34" s="133"/>
      <c r="V34" s="133"/>
      <c r="W34" s="133"/>
      <c r="X34" s="133"/>
      <c r="Y34" s="134"/>
      <c r="Z34" s="132"/>
      <c r="AA34" s="133"/>
      <c r="AB34" s="133"/>
      <c r="AC34" s="133"/>
      <c r="AD34" s="133"/>
      <c r="AE34" s="133"/>
      <c r="AF34" s="134"/>
      <c r="AG34" s="132"/>
      <c r="AH34" s="133"/>
      <c r="AI34" s="133"/>
      <c r="AJ34" s="133"/>
      <c r="AK34" s="133"/>
      <c r="AL34" s="133"/>
      <c r="AM34" s="134"/>
      <c r="AN34" s="132"/>
      <c r="AO34" s="133"/>
      <c r="AP34" s="133"/>
      <c r="AQ34" s="133"/>
      <c r="AR34" s="133"/>
      <c r="AS34" s="133"/>
      <c r="AT34" s="134"/>
      <c r="AU34" s="132"/>
      <c r="AV34" s="133"/>
      <c r="AW34" s="134"/>
      <c r="AX34" s="135"/>
      <c r="AY34" s="135"/>
      <c r="AZ34" s="136"/>
      <c r="BA34" s="136"/>
      <c r="BB34" s="143"/>
      <c r="BC34" s="143"/>
      <c r="BD34" s="143"/>
      <c r="BE34" s="143"/>
      <c r="BF34" s="143"/>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20.25" hidden="false" customHeight="true" outlineLevel="0" collapsed="false">
      <c r="A35" s="0"/>
      <c r="B35" s="83"/>
      <c r="C35" s="226"/>
      <c r="D35" s="226"/>
      <c r="E35" s="226"/>
      <c r="F35" s="111"/>
      <c r="G35" s="128"/>
      <c r="H35" s="225"/>
      <c r="I35" s="225"/>
      <c r="J35" s="225"/>
      <c r="K35" s="225"/>
      <c r="L35" s="130"/>
      <c r="M35" s="130"/>
      <c r="N35" s="130"/>
      <c r="O35" s="130"/>
      <c r="P35" s="112" t="s">
        <v>
62</v>
      </c>
      <c r="Q35" s="112"/>
      <c r="R35" s="112"/>
      <c r="S35" s="113" t="str">
        <f aca="false">
IF(S34="","",VLOOKUP(S34,'シフト記号表（勤務時間帯)'!$C$5:$K$36,9,0))</f>
        <v>
</v>
      </c>
      <c r="T35" s="114" t="str">
        <f aca="false">
IF(T34="","",VLOOKUP(T34,'シフト記号表（勤務時間帯)'!$C$5:$K$36,9,0))</f>
        <v>
</v>
      </c>
      <c r="U35" s="114" t="str">
        <f aca="false">
IF(U34="","",VLOOKUP(U34,'シフト記号表（勤務時間帯)'!$C$5:$K$36,9,0))</f>
        <v>
</v>
      </c>
      <c r="V35" s="114" t="str">
        <f aca="false">
IF(V34="","",VLOOKUP(V34,'シフト記号表（勤務時間帯)'!$C$5:$K$36,9,0))</f>
        <v>
</v>
      </c>
      <c r="W35" s="114" t="str">
        <f aca="false">
IF(W34="","",VLOOKUP(W34,'シフト記号表（勤務時間帯)'!$C$5:$K$36,9,0))</f>
        <v>
</v>
      </c>
      <c r="X35" s="114" t="str">
        <f aca="false">
IF(X34="","",VLOOKUP(X34,'シフト記号表（勤務時間帯)'!$C$5:$K$36,9,0))</f>
        <v>
</v>
      </c>
      <c r="Y35" s="115" t="str">
        <f aca="false">
IF(Y34="","",VLOOKUP(Y34,'シフト記号表（勤務時間帯)'!$C$5:$K$36,9,0))</f>
        <v>
</v>
      </c>
      <c r="Z35" s="113" t="str">
        <f aca="false">
IF(Z34="","",VLOOKUP(Z34,'シフト記号表（勤務時間帯)'!$C$5:$K$36,9,0))</f>
        <v>
</v>
      </c>
      <c r="AA35" s="114" t="str">
        <f aca="false">
IF(AA34="","",VLOOKUP(AA34,'シフト記号表（勤務時間帯)'!$C$5:$K$36,9,0))</f>
        <v>
</v>
      </c>
      <c r="AB35" s="114" t="str">
        <f aca="false">
IF(AB34="","",VLOOKUP(AB34,'シフト記号表（勤務時間帯)'!$C$5:$K$36,9,0))</f>
        <v>
</v>
      </c>
      <c r="AC35" s="114" t="str">
        <f aca="false">
IF(AC34="","",VLOOKUP(AC34,'シフト記号表（勤務時間帯)'!$C$5:$K$36,9,0))</f>
        <v>
</v>
      </c>
      <c r="AD35" s="114" t="str">
        <f aca="false">
IF(AD34="","",VLOOKUP(AD34,'シフト記号表（勤務時間帯)'!$C$5:$K$36,9,0))</f>
        <v>
</v>
      </c>
      <c r="AE35" s="114" t="str">
        <f aca="false">
IF(AE34="","",VLOOKUP(AE34,'シフト記号表（勤務時間帯)'!$C$5:$K$36,9,0))</f>
        <v>
</v>
      </c>
      <c r="AF35" s="115" t="str">
        <f aca="false">
IF(AF34="","",VLOOKUP(AF34,'シフト記号表（勤務時間帯)'!$C$5:$K$36,9,0))</f>
        <v>
</v>
      </c>
      <c r="AG35" s="113" t="str">
        <f aca="false">
IF(AG34="","",VLOOKUP(AG34,'シフト記号表（勤務時間帯)'!$C$5:$K$36,9,0))</f>
        <v>
</v>
      </c>
      <c r="AH35" s="114" t="str">
        <f aca="false">
IF(AH34="","",VLOOKUP(AH34,'シフト記号表（勤務時間帯)'!$C$5:$K$36,9,0))</f>
        <v>
</v>
      </c>
      <c r="AI35" s="114" t="str">
        <f aca="false">
IF(AI34="","",VLOOKUP(AI34,'シフト記号表（勤務時間帯)'!$C$5:$K$36,9,0))</f>
        <v>
</v>
      </c>
      <c r="AJ35" s="114" t="str">
        <f aca="false">
IF(AJ34="","",VLOOKUP(AJ34,'シフト記号表（勤務時間帯)'!$C$5:$K$36,9,0))</f>
        <v>
</v>
      </c>
      <c r="AK35" s="114" t="str">
        <f aca="false">
IF(AK34="","",VLOOKUP(AK34,'シフト記号表（勤務時間帯)'!$C$5:$K$36,9,0))</f>
        <v>
</v>
      </c>
      <c r="AL35" s="114" t="str">
        <f aca="false">
IF(AL34="","",VLOOKUP(AL34,'シフト記号表（勤務時間帯)'!$C$5:$K$36,9,0))</f>
        <v>
</v>
      </c>
      <c r="AM35" s="115" t="str">
        <f aca="false">
IF(AM34="","",VLOOKUP(AM34,'シフト記号表（勤務時間帯)'!$C$5:$K$36,9,0))</f>
        <v>
</v>
      </c>
      <c r="AN35" s="113" t="str">
        <f aca="false">
IF(AN34="","",VLOOKUP(AN34,'シフト記号表（勤務時間帯)'!$C$5:$K$36,9,0))</f>
        <v>
</v>
      </c>
      <c r="AO35" s="114" t="str">
        <f aca="false">
IF(AO34="","",VLOOKUP(AO34,'シフト記号表（勤務時間帯)'!$C$5:$K$36,9,0))</f>
        <v>
</v>
      </c>
      <c r="AP35" s="114" t="str">
        <f aca="false">
IF(AP34="","",VLOOKUP(AP34,'シフト記号表（勤務時間帯)'!$C$5:$K$36,9,0))</f>
        <v>
</v>
      </c>
      <c r="AQ35" s="114" t="str">
        <f aca="false">
IF(AQ34="","",VLOOKUP(AQ34,'シフト記号表（勤務時間帯)'!$C$5:$K$36,9,0))</f>
        <v>
</v>
      </c>
      <c r="AR35" s="114" t="str">
        <f aca="false">
IF(AR34="","",VLOOKUP(AR34,'シフト記号表（勤務時間帯)'!$C$5:$K$36,9,0))</f>
        <v>
</v>
      </c>
      <c r="AS35" s="114" t="str">
        <f aca="false">
IF(AS34="","",VLOOKUP(AS34,'シフト記号表（勤務時間帯)'!$C$5:$K$36,9,0))</f>
        <v>
</v>
      </c>
      <c r="AT35" s="115" t="str">
        <f aca="false">
IF(AT34="","",VLOOKUP(AT34,'シフト記号表（勤務時間帯)'!$C$5:$K$36,9,0))</f>
        <v>
</v>
      </c>
      <c r="AU35" s="113" t="str">
        <f aca="false">
IF(AU34="","",VLOOKUP(AU34,'シフト記号表（勤務時間帯)'!$C$5:$K$36,9,0))</f>
        <v>
</v>
      </c>
      <c r="AV35" s="114" t="str">
        <f aca="false">
IF(AV34="","",VLOOKUP(AV34,'シフト記号表（勤務時間帯)'!$C$5:$K$36,9,0))</f>
        <v>
</v>
      </c>
      <c r="AW35" s="115" t="str">
        <f aca="false">
IF(AW34="","",VLOOKUP(AW34,'シフト記号表（勤務時間帯)'!$C$5:$K$36,9,0))</f>
        <v>
</v>
      </c>
      <c r="AX35" s="116" t="n">
        <f aca="false">
IF($BB$3="計画",SUM(S35:AT35),IF($BB$3="実績",SUM(S35:AW35),""))</f>
        <v>
0</v>
      </c>
      <c r="AY35" s="116"/>
      <c r="AZ35" s="117" t="n">
        <f aca="false">
IF($BB$3="計画",AX35/4,IF($BB$3="実績",))</f>
        <v>
0</v>
      </c>
      <c r="BA35" s="117"/>
      <c r="BB35" s="143"/>
      <c r="BC35" s="143"/>
      <c r="BD35" s="143"/>
      <c r="BE35" s="143"/>
      <c r="BF35" s="143"/>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20.25" hidden="false" customHeight="true" outlineLevel="0" collapsed="false">
      <c r="A36" s="0"/>
      <c r="B36" s="83"/>
      <c r="C36" s="118"/>
      <c r="D36" s="118"/>
      <c r="E36" s="118"/>
      <c r="F36" s="111" t="n">
        <f aca="false">
C35</f>
        <v>
0</v>
      </c>
      <c r="G36" s="128"/>
      <c r="H36" s="225"/>
      <c r="I36" s="225"/>
      <c r="J36" s="225"/>
      <c r="K36" s="225"/>
      <c r="L36" s="130"/>
      <c r="M36" s="130"/>
      <c r="N36" s="130"/>
      <c r="O36" s="130"/>
      <c r="P36" s="120" t="s">
        <v>
63</v>
      </c>
      <c r="Q36" s="120"/>
      <c r="R36" s="120"/>
      <c r="S36" s="121" t="str">
        <f aca="false">
IF(S34="","",VLOOKUP(S34,'シフト記号表（勤務時間帯)'!$C$5:$U$36,19,0))</f>
        <v>
</v>
      </c>
      <c r="T36" s="122" t="str">
        <f aca="false">
IF(T34="","",VLOOKUP(T34,'シフト記号表（勤務時間帯)'!$C$5:$U$36,19,0))</f>
        <v>
</v>
      </c>
      <c r="U36" s="122" t="str">
        <f aca="false">
IF(U34="","",VLOOKUP(U34,'シフト記号表（勤務時間帯)'!$C$5:$U$36,19,0))</f>
        <v>
</v>
      </c>
      <c r="V36" s="122" t="str">
        <f aca="false">
IF(V34="","",VLOOKUP(V34,'シフト記号表（勤務時間帯)'!$C$5:$U$36,19,0))</f>
        <v>
</v>
      </c>
      <c r="W36" s="122" t="str">
        <f aca="false">
IF(W34="","",VLOOKUP(W34,'シフト記号表（勤務時間帯)'!$C$5:$U$36,19,0))</f>
        <v>
</v>
      </c>
      <c r="X36" s="122" t="str">
        <f aca="false">
IF(X34="","",VLOOKUP(X34,'シフト記号表（勤務時間帯)'!$C$5:$U$36,19,0))</f>
        <v>
</v>
      </c>
      <c r="Y36" s="123" t="str">
        <f aca="false">
IF(Y34="","",VLOOKUP(Y34,'シフト記号表（勤務時間帯)'!$C$5:$U$36,19,0))</f>
        <v>
</v>
      </c>
      <c r="Z36" s="121" t="str">
        <f aca="false">
IF(Z34="","",VLOOKUP(Z34,'シフト記号表（勤務時間帯)'!$C$5:$U$36,19,0))</f>
        <v>
</v>
      </c>
      <c r="AA36" s="122" t="str">
        <f aca="false">
IF(AA34="","",VLOOKUP(AA34,'シフト記号表（勤務時間帯)'!$C$5:$U$36,19,0))</f>
        <v>
</v>
      </c>
      <c r="AB36" s="122" t="str">
        <f aca="false">
IF(AB34="","",VLOOKUP(AB34,'シフト記号表（勤務時間帯)'!$C$5:$U$36,19,0))</f>
        <v>
</v>
      </c>
      <c r="AC36" s="122" t="str">
        <f aca="false">
IF(AC34="","",VLOOKUP(AC34,'シフト記号表（勤務時間帯)'!$C$5:$U$36,19,0))</f>
        <v>
</v>
      </c>
      <c r="AD36" s="122" t="str">
        <f aca="false">
IF(AD34="","",VLOOKUP(AD34,'シフト記号表（勤務時間帯)'!$C$5:$U$36,19,0))</f>
        <v>
</v>
      </c>
      <c r="AE36" s="122" t="str">
        <f aca="false">
IF(AE34="","",VLOOKUP(AE34,'シフト記号表（勤務時間帯)'!$C$5:$U$36,19,0))</f>
        <v>
</v>
      </c>
      <c r="AF36" s="123" t="str">
        <f aca="false">
IF(AF34="","",VLOOKUP(AF34,'シフト記号表（勤務時間帯)'!$C$5:$U$36,19,0))</f>
        <v>
</v>
      </c>
      <c r="AG36" s="121" t="str">
        <f aca="false">
IF(AG34="","",VLOOKUP(AG34,'シフト記号表（勤務時間帯)'!$C$5:$U$36,19,0))</f>
        <v>
</v>
      </c>
      <c r="AH36" s="122" t="str">
        <f aca="false">
IF(AH34="","",VLOOKUP(AH34,'シフト記号表（勤務時間帯)'!$C$5:$U$36,19,0))</f>
        <v>
</v>
      </c>
      <c r="AI36" s="122" t="str">
        <f aca="false">
IF(AI34="","",VLOOKUP(AI34,'シフト記号表（勤務時間帯)'!$C$5:$U$36,19,0))</f>
        <v>
</v>
      </c>
      <c r="AJ36" s="122" t="str">
        <f aca="false">
IF(AJ34="","",VLOOKUP(AJ34,'シフト記号表（勤務時間帯)'!$C$5:$U$36,19,0))</f>
        <v>
</v>
      </c>
      <c r="AK36" s="122" t="str">
        <f aca="false">
IF(AK34="","",VLOOKUP(AK34,'シフト記号表（勤務時間帯)'!$C$5:$U$36,19,0))</f>
        <v>
</v>
      </c>
      <c r="AL36" s="122" t="str">
        <f aca="false">
IF(AL34="","",VLOOKUP(AL34,'シフト記号表（勤務時間帯)'!$C$5:$U$36,19,0))</f>
        <v>
</v>
      </c>
      <c r="AM36" s="123" t="str">
        <f aca="false">
IF(AM34="","",VLOOKUP(AM34,'シフト記号表（勤務時間帯)'!$C$5:$U$36,19,0))</f>
        <v>
</v>
      </c>
      <c r="AN36" s="121" t="str">
        <f aca="false">
IF(AN34="","",VLOOKUP(AN34,'シフト記号表（勤務時間帯)'!$C$5:$U$36,19,0))</f>
        <v>
</v>
      </c>
      <c r="AO36" s="122" t="str">
        <f aca="false">
IF(AO34="","",VLOOKUP(AO34,'シフト記号表（勤務時間帯)'!$C$5:$U$36,19,0))</f>
        <v>
</v>
      </c>
      <c r="AP36" s="122" t="str">
        <f aca="false">
IF(AP34="","",VLOOKUP(AP34,'シフト記号表（勤務時間帯)'!$C$5:$U$36,19,0))</f>
        <v>
</v>
      </c>
      <c r="AQ36" s="122" t="str">
        <f aca="false">
IF(AQ34="","",VLOOKUP(AQ34,'シフト記号表（勤務時間帯)'!$C$5:$U$36,19,0))</f>
        <v>
</v>
      </c>
      <c r="AR36" s="122" t="str">
        <f aca="false">
IF(AR34="","",VLOOKUP(AR34,'シフト記号表（勤務時間帯)'!$C$5:$U$36,19,0))</f>
        <v>
</v>
      </c>
      <c r="AS36" s="122" t="str">
        <f aca="false">
IF(AS34="","",VLOOKUP(AS34,'シフト記号表（勤務時間帯)'!$C$5:$U$36,19,0))</f>
        <v>
</v>
      </c>
      <c r="AT36" s="123" t="str">
        <f aca="false">
IF(AT34="","",VLOOKUP(AT34,'シフト記号表（勤務時間帯)'!$C$5:$U$36,19,0))</f>
        <v>
</v>
      </c>
      <c r="AU36" s="121" t="str">
        <f aca="false">
IF(AU34="","",VLOOKUP(AU34,'シフト記号表（勤務時間帯)'!$C$5:$U$36,19,0))</f>
        <v>
</v>
      </c>
      <c r="AV36" s="122" t="str">
        <f aca="false">
IF(AV34="","",VLOOKUP(AV34,'シフト記号表（勤務時間帯)'!$C$5:$U$36,19,0))</f>
        <v>
</v>
      </c>
      <c r="AW36" s="123" t="str">
        <f aca="false">
IF(AW34="","",VLOOKUP(AW34,'シフト記号表（勤務時間帯)'!$C$5:$U$36,19,0))</f>
        <v>
</v>
      </c>
      <c r="AX36" s="124" t="n">
        <f aca="false">
IF($BB$3="計画",SUM(S36:AT36),IF($BB$3="実績",SUM(S36:AW36),""))</f>
        <v>
0</v>
      </c>
      <c r="AY36" s="124"/>
      <c r="AZ36" s="125" t="n">
        <f aca="false">
IF($BB$3="計画",AX36/4,IF($BB$3="実績",))</f>
        <v>
0</v>
      </c>
      <c r="BA36" s="125"/>
      <c r="BB36" s="143"/>
      <c r="BC36" s="143"/>
      <c r="BD36" s="143"/>
      <c r="BE36" s="143"/>
      <c r="BF36" s="143"/>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20.25" hidden="false" customHeight="true" outlineLevel="0" collapsed="false">
      <c r="A37" s="0"/>
      <c r="B37" s="83" t="n">
        <f aca="false">
B34+1</f>
        <v>
6</v>
      </c>
      <c r="C37" s="126"/>
      <c r="D37" s="126"/>
      <c r="E37" s="126"/>
      <c r="F37" s="127"/>
      <c r="G37" s="128"/>
      <c r="H37" s="225"/>
      <c r="I37" s="225"/>
      <c r="J37" s="225"/>
      <c r="K37" s="225"/>
      <c r="L37" s="130"/>
      <c r="M37" s="130"/>
      <c r="N37" s="130"/>
      <c r="O37" s="130"/>
      <c r="P37" s="131" t="s">
        <v>
58</v>
      </c>
      <c r="Q37" s="131"/>
      <c r="R37" s="131"/>
      <c r="S37" s="132"/>
      <c r="T37" s="133"/>
      <c r="U37" s="133"/>
      <c r="V37" s="133"/>
      <c r="W37" s="133"/>
      <c r="X37" s="133"/>
      <c r="Y37" s="134"/>
      <c r="Z37" s="132"/>
      <c r="AA37" s="133"/>
      <c r="AB37" s="133"/>
      <c r="AC37" s="133"/>
      <c r="AD37" s="133"/>
      <c r="AE37" s="133"/>
      <c r="AF37" s="134"/>
      <c r="AG37" s="132"/>
      <c r="AH37" s="133"/>
      <c r="AI37" s="133"/>
      <c r="AJ37" s="133"/>
      <c r="AK37" s="133"/>
      <c r="AL37" s="133"/>
      <c r="AM37" s="134"/>
      <c r="AN37" s="132"/>
      <c r="AO37" s="133"/>
      <c r="AP37" s="133"/>
      <c r="AQ37" s="133"/>
      <c r="AR37" s="133"/>
      <c r="AS37" s="133"/>
      <c r="AT37" s="134"/>
      <c r="AU37" s="132"/>
      <c r="AV37" s="133"/>
      <c r="AW37" s="134"/>
      <c r="AX37" s="135"/>
      <c r="AY37" s="135"/>
      <c r="AZ37" s="136"/>
      <c r="BA37" s="136"/>
      <c r="BB37" s="143"/>
      <c r="BC37" s="143"/>
      <c r="BD37" s="143"/>
      <c r="BE37" s="143"/>
      <c r="BF37" s="143"/>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20.25" hidden="false" customHeight="true" outlineLevel="0" collapsed="false">
      <c r="A38" s="0"/>
      <c r="B38" s="83"/>
      <c r="C38" s="226"/>
      <c r="D38" s="226"/>
      <c r="E38" s="226"/>
      <c r="F38" s="111"/>
      <c r="G38" s="128"/>
      <c r="H38" s="225"/>
      <c r="I38" s="225"/>
      <c r="J38" s="225"/>
      <c r="K38" s="225"/>
      <c r="L38" s="130"/>
      <c r="M38" s="130"/>
      <c r="N38" s="130"/>
      <c r="O38" s="130"/>
      <c r="P38" s="112" t="s">
        <v>
62</v>
      </c>
      <c r="Q38" s="112"/>
      <c r="R38" s="112"/>
      <c r="S38" s="113" t="str">
        <f aca="false">
IF(S37="","",VLOOKUP(S37,'シフト記号表（勤務時間帯)'!$C$5:$K$36,9,0))</f>
        <v>
</v>
      </c>
      <c r="T38" s="114" t="str">
        <f aca="false">
IF(T37="","",VLOOKUP(T37,'シフト記号表（勤務時間帯)'!$C$5:$K$36,9,0))</f>
        <v>
</v>
      </c>
      <c r="U38" s="114" t="str">
        <f aca="false">
IF(U37="","",VLOOKUP(U37,'シフト記号表（勤務時間帯)'!$C$5:$K$36,9,0))</f>
        <v>
</v>
      </c>
      <c r="V38" s="114" t="str">
        <f aca="false">
IF(V37="","",VLOOKUP(V37,'シフト記号表（勤務時間帯)'!$C$5:$K$36,9,0))</f>
        <v>
</v>
      </c>
      <c r="W38" s="114" t="str">
        <f aca="false">
IF(W37="","",VLOOKUP(W37,'シフト記号表（勤務時間帯)'!$C$5:$K$36,9,0))</f>
        <v>
</v>
      </c>
      <c r="X38" s="114" t="str">
        <f aca="false">
IF(X37="","",VLOOKUP(X37,'シフト記号表（勤務時間帯)'!$C$5:$K$36,9,0))</f>
        <v>
</v>
      </c>
      <c r="Y38" s="115" t="str">
        <f aca="false">
IF(Y37="","",VLOOKUP(Y37,'シフト記号表（勤務時間帯)'!$C$5:$K$36,9,0))</f>
        <v>
</v>
      </c>
      <c r="Z38" s="113" t="str">
        <f aca="false">
IF(Z37="","",VLOOKUP(Z37,'シフト記号表（勤務時間帯)'!$C$5:$K$36,9,0))</f>
        <v>
</v>
      </c>
      <c r="AA38" s="114" t="str">
        <f aca="false">
IF(AA37="","",VLOOKUP(AA37,'シフト記号表（勤務時間帯)'!$C$5:$K$36,9,0))</f>
        <v>
</v>
      </c>
      <c r="AB38" s="114" t="str">
        <f aca="false">
IF(AB37="","",VLOOKUP(AB37,'シフト記号表（勤務時間帯)'!$C$5:$K$36,9,0))</f>
        <v>
</v>
      </c>
      <c r="AC38" s="114" t="str">
        <f aca="false">
IF(AC37="","",VLOOKUP(AC37,'シフト記号表（勤務時間帯)'!$C$5:$K$36,9,0))</f>
        <v>
</v>
      </c>
      <c r="AD38" s="114" t="str">
        <f aca="false">
IF(AD37="","",VLOOKUP(AD37,'シフト記号表（勤務時間帯)'!$C$5:$K$36,9,0))</f>
        <v>
</v>
      </c>
      <c r="AE38" s="114" t="str">
        <f aca="false">
IF(AE37="","",VLOOKUP(AE37,'シフト記号表（勤務時間帯)'!$C$5:$K$36,9,0))</f>
        <v>
</v>
      </c>
      <c r="AF38" s="115" t="str">
        <f aca="false">
IF(AF37="","",VLOOKUP(AF37,'シフト記号表（勤務時間帯)'!$C$5:$K$36,9,0))</f>
        <v>
</v>
      </c>
      <c r="AG38" s="113" t="str">
        <f aca="false">
IF(AG37="","",VLOOKUP(AG37,'シフト記号表（勤務時間帯)'!$C$5:$K$36,9,0))</f>
        <v>
</v>
      </c>
      <c r="AH38" s="114" t="str">
        <f aca="false">
IF(AH37="","",VLOOKUP(AH37,'シフト記号表（勤務時間帯)'!$C$5:$K$36,9,0))</f>
        <v>
</v>
      </c>
      <c r="AI38" s="114" t="str">
        <f aca="false">
IF(AI37="","",VLOOKUP(AI37,'シフト記号表（勤務時間帯)'!$C$5:$K$36,9,0))</f>
        <v>
</v>
      </c>
      <c r="AJ38" s="114" t="str">
        <f aca="false">
IF(AJ37="","",VLOOKUP(AJ37,'シフト記号表（勤務時間帯)'!$C$5:$K$36,9,0))</f>
        <v>
</v>
      </c>
      <c r="AK38" s="114" t="str">
        <f aca="false">
IF(AK37="","",VLOOKUP(AK37,'シフト記号表（勤務時間帯)'!$C$5:$K$36,9,0))</f>
        <v>
</v>
      </c>
      <c r="AL38" s="114" t="str">
        <f aca="false">
IF(AL37="","",VLOOKUP(AL37,'シフト記号表（勤務時間帯)'!$C$5:$K$36,9,0))</f>
        <v>
</v>
      </c>
      <c r="AM38" s="115" t="str">
        <f aca="false">
IF(AM37="","",VLOOKUP(AM37,'シフト記号表（勤務時間帯)'!$C$5:$K$36,9,0))</f>
        <v>
</v>
      </c>
      <c r="AN38" s="113" t="str">
        <f aca="false">
IF(AN37="","",VLOOKUP(AN37,'シフト記号表（勤務時間帯)'!$C$5:$K$36,9,0))</f>
        <v>
</v>
      </c>
      <c r="AO38" s="114" t="str">
        <f aca="false">
IF(AO37="","",VLOOKUP(AO37,'シフト記号表（勤務時間帯)'!$C$5:$K$36,9,0))</f>
        <v>
</v>
      </c>
      <c r="AP38" s="114" t="str">
        <f aca="false">
IF(AP37="","",VLOOKUP(AP37,'シフト記号表（勤務時間帯)'!$C$5:$K$36,9,0))</f>
        <v>
</v>
      </c>
      <c r="AQ38" s="114" t="str">
        <f aca="false">
IF(AQ37="","",VLOOKUP(AQ37,'シフト記号表（勤務時間帯)'!$C$5:$K$36,9,0))</f>
        <v>
</v>
      </c>
      <c r="AR38" s="114" t="str">
        <f aca="false">
IF(AR37="","",VLOOKUP(AR37,'シフト記号表（勤務時間帯)'!$C$5:$K$36,9,0))</f>
        <v>
</v>
      </c>
      <c r="AS38" s="114" t="str">
        <f aca="false">
IF(AS37="","",VLOOKUP(AS37,'シフト記号表（勤務時間帯)'!$C$5:$K$36,9,0))</f>
        <v>
</v>
      </c>
      <c r="AT38" s="115" t="str">
        <f aca="false">
IF(AT37="","",VLOOKUP(AT37,'シフト記号表（勤務時間帯)'!$C$5:$K$36,9,0))</f>
        <v>
</v>
      </c>
      <c r="AU38" s="113" t="str">
        <f aca="false">
IF(AU37="","",VLOOKUP(AU37,'シフト記号表（勤務時間帯)'!$C$5:$K$36,9,0))</f>
        <v>
</v>
      </c>
      <c r="AV38" s="114" t="str">
        <f aca="false">
IF(AV37="","",VLOOKUP(AV37,'シフト記号表（勤務時間帯)'!$C$5:$K$36,9,0))</f>
        <v>
</v>
      </c>
      <c r="AW38" s="115" t="str">
        <f aca="false">
IF(AW37="","",VLOOKUP(AW37,'シフト記号表（勤務時間帯)'!$C$5:$K$36,9,0))</f>
        <v>
</v>
      </c>
      <c r="AX38" s="116" t="n">
        <f aca="false">
IF($BB$3="計画",SUM(S38:AT38),IF($BB$3="実績",SUM(S38:AW38),""))</f>
        <v>
0</v>
      </c>
      <c r="AY38" s="116"/>
      <c r="AZ38" s="117" t="n">
        <f aca="false">
IF($BB$3="計画",AX38/4,IF($BB$3="実績",))</f>
        <v>
0</v>
      </c>
      <c r="BA38" s="117"/>
      <c r="BB38" s="143"/>
      <c r="BC38" s="143"/>
      <c r="BD38" s="143"/>
      <c r="BE38" s="143"/>
      <c r="BF38" s="143"/>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20.25" hidden="false" customHeight="true" outlineLevel="0" collapsed="false">
      <c r="A39" s="0"/>
      <c r="B39" s="83"/>
      <c r="C39" s="118"/>
      <c r="D39" s="118"/>
      <c r="E39" s="118"/>
      <c r="F39" s="111" t="n">
        <f aca="false">
C38</f>
        <v>
0</v>
      </c>
      <c r="G39" s="128"/>
      <c r="H39" s="225"/>
      <c r="I39" s="225"/>
      <c r="J39" s="225"/>
      <c r="K39" s="225"/>
      <c r="L39" s="130"/>
      <c r="M39" s="130"/>
      <c r="N39" s="130"/>
      <c r="O39" s="130"/>
      <c r="P39" s="120" t="s">
        <v>
63</v>
      </c>
      <c r="Q39" s="120"/>
      <c r="R39" s="120"/>
      <c r="S39" s="121" t="str">
        <f aca="false">
IF(S37="","",VLOOKUP(S37,'シフト記号表（勤務時間帯)'!$C$5:$U$36,19,0))</f>
        <v>
</v>
      </c>
      <c r="T39" s="122" t="str">
        <f aca="false">
IF(T37="","",VLOOKUP(T37,'シフト記号表（勤務時間帯)'!$C$5:$U$36,19,0))</f>
        <v>
</v>
      </c>
      <c r="U39" s="122" t="str">
        <f aca="false">
IF(U37="","",VLOOKUP(U37,'シフト記号表（勤務時間帯)'!$C$5:$U$36,19,0))</f>
        <v>
</v>
      </c>
      <c r="V39" s="122" t="str">
        <f aca="false">
IF(V37="","",VLOOKUP(V37,'シフト記号表（勤務時間帯)'!$C$5:$U$36,19,0))</f>
        <v>
</v>
      </c>
      <c r="W39" s="122" t="str">
        <f aca="false">
IF(W37="","",VLOOKUP(W37,'シフト記号表（勤務時間帯)'!$C$5:$U$36,19,0))</f>
        <v>
</v>
      </c>
      <c r="X39" s="122" t="str">
        <f aca="false">
IF(X37="","",VLOOKUP(X37,'シフト記号表（勤務時間帯)'!$C$5:$U$36,19,0))</f>
        <v>
</v>
      </c>
      <c r="Y39" s="123" t="str">
        <f aca="false">
IF(Y37="","",VLOOKUP(Y37,'シフト記号表（勤務時間帯)'!$C$5:$U$36,19,0))</f>
        <v>
</v>
      </c>
      <c r="Z39" s="121" t="str">
        <f aca="false">
IF(Z37="","",VLOOKUP(Z37,'シフト記号表（勤務時間帯)'!$C$5:$U$36,19,0))</f>
        <v>
</v>
      </c>
      <c r="AA39" s="122" t="str">
        <f aca="false">
IF(AA37="","",VLOOKUP(AA37,'シフト記号表（勤務時間帯)'!$C$5:$U$36,19,0))</f>
        <v>
</v>
      </c>
      <c r="AB39" s="122" t="str">
        <f aca="false">
IF(AB37="","",VLOOKUP(AB37,'シフト記号表（勤務時間帯)'!$C$5:$U$36,19,0))</f>
        <v>
</v>
      </c>
      <c r="AC39" s="122" t="str">
        <f aca="false">
IF(AC37="","",VLOOKUP(AC37,'シフト記号表（勤務時間帯)'!$C$5:$U$36,19,0))</f>
        <v>
</v>
      </c>
      <c r="AD39" s="122" t="str">
        <f aca="false">
IF(AD37="","",VLOOKUP(AD37,'シフト記号表（勤務時間帯)'!$C$5:$U$36,19,0))</f>
        <v>
</v>
      </c>
      <c r="AE39" s="122" t="str">
        <f aca="false">
IF(AE37="","",VLOOKUP(AE37,'シフト記号表（勤務時間帯)'!$C$5:$U$36,19,0))</f>
        <v>
</v>
      </c>
      <c r="AF39" s="123" t="str">
        <f aca="false">
IF(AF37="","",VLOOKUP(AF37,'シフト記号表（勤務時間帯)'!$C$5:$U$36,19,0))</f>
        <v>
</v>
      </c>
      <c r="AG39" s="121" t="str">
        <f aca="false">
IF(AG37="","",VLOOKUP(AG37,'シフト記号表（勤務時間帯)'!$C$5:$U$36,19,0))</f>
        <v>
</v>
      </c>
      <c r="AH39" s="122" t="str">
        <f aca="false">
IF(AH37="","",VLOOKUP(AH37,'シフト記号表（勤務時間帯)'!$C$5:$U$36,19,0))</f>
        <v>
</v>
      </c>
      <c r="AI39" s="122" t="str">
        <f aca="false">
IF(AI37="","",VLOOKUP(AI37,'シフト記号表（勤務時間帯)'!$C$5:$U$36,19,0))</f>
        <v>
</v>
      </c>
      <c r="AJ39" s="122" t="str">
        <f aca="false">
IF(AJ37="","",VLOOKUP(AJ37,'シフト記号表（勤務時間帯)'!$C$5:$U$36,19,0))</f>
        <v>
</v>
      </c>
      <c r="AK39" s="122" t="str">
        <f aca="false">
IF(AK37="","",VLOOKUP(AK37,'シフト記号表（勤務時間帯)'!$C$5:$U$36,19,0))</f>
        <v>
</v>
      </c>
      <c r="AL39" s="122" t="str">
        <f aca="false">
IF(AL37="","",VLOOKUP(AL37,'シフト記号表（勤務時間帯)'!$C$5:$U$36,19,0))</f>
        <v>
</v>
      </c>
      <c r="AM39" s="123" t="str">
        <f aca="false">
IF(AM37="","",VLOOKUP(AM37,'シフト記号表（勤務時間帯)'!$C$5:$U$36,19,0))</f>
        <v>
</v>
      </c>
      <c r="AN39" s="121" t="str">
        <f aca="false">
IF(AN37="","",VLOOKUP(AN37,'シフト記号表（勤務時間帯)'!$C$5:$U$36,19,0))</f>
        <v>
</v>
      </c>
      <c r="AO39" s="122" t="str">
        <f aca="false">
IF(AO37="","",VLOOKUP(AO37,'シフト記号表（勤務時間帯)'!$C$5:$U$36,19,0))</f>
        <v>
</v>
      </c>
      <c r="AP39" s="122" t="str">
        <f aca="false">
IF(AP37="","",VLOOKUP(AP37,'シフト記号表（勤務時間帯)'!$C$5:$U$36,19,0))</f>
        <v>
</v>
      </c>
      <c r="AQ39" s="122" t="str">
        <f aca="false">
IF(AQ37="","",VLOOKUP(AQ37,'シフト記号表（勤務時間帯)'!$C$5:$U$36,19,0))</f>
        <v>
</v>
      </c>
      <c r="AR39" s="122" t="str">
        <f aca="false">
IF(AR37="","",VLOOKUP(AR37,'シフト記号表（勤務時間帯)'!$C$5:$U$36,19,0))</f>
        <v>
</v>
      </c>
      <c r="AS39" s="122" t="str">
        <f aca="false">
IF(AS37="","",VLOOKUP(AS37,'シフト記号表（勤務時間帯)'!$C$5:$U$36,19,0))</f>
        <v>
</v>
      </c>
      <c r="AT39" s="123" t="str">
        <f aca="false">
IF(AT37="","",VLOOKUP(AT37,'シフト記号表（勤務時間帯)'!$C$5:$U$36,19,0))</f>
        <v>
</v>
      </c>
      <c r="AU39" s="121" t="str">
        <f aca="false">
IF(AU37="","",VLOOKUP(AU37,'シフト記号表（勤務時間帯)'!$C$5:$U$36,19,0))</f>
        <v>
</v>
      </c>
      <c r="AV39" s="122" t="str">
        <f aca="false">
IF(AV37="","",VLOOKUP(AV37,'シフト記号表（勤務時間帯)'!$C$5:$U$36,19,0))</f>
        <v>
</v>
      </c>
      <c r="AW39" s="123" t="str">
        <f aca="false">
IF(AW37="","",VLOOKUP(AW37,'シフト記号表（勤務時間帯)'!$C$5:$U$36,19,0))</f>
        <v>
</v>
      </c>
      <c r="AX39" s="124" t="n">
        <f aca="false">
IF($BB$3="計画",SUM(S39:AT39),IF($BB$3="実績",SUM(S39:AW39),""))</f>
        <v>
0</v>
      </c>
      <c r="AY39" s="124"/>
      <c r="AZ39" s="125" t="n">
        <f aca="false">
IF($BB$3="計画",AX39/4,IF($BB$3="実績",))</f>
        <v>
0</v>
      </c>
      <c r="BA39" s="125"/>
      <c r="BB39" s="143"/>
      <c r="BC39" s="143"/>
      <c r="BD39" s="143"/>
      <c r="BE39" s="143"/>
      <c r="BF39" s="143"/>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20.25" hidden="false" customHeight="true" outlineLevel="0" collapsed="false">
      <c r="A40" s="0"/>
      <c r="B40" s="83" t="n">
        <f aca="false">
B37+1</f>
        <v>
7</v>
      </c>
      <c r="C40" s="126"/>
      <c r="D40" s="126"/>
      <c r="E40" s="126"/>
      <c r="F40" s="127"/>
      <c r="G40" s="128"/>
      <c r="H40" s="225"/>
      <c r="I40" s="225"/>
      <c r="J40" s="225"/>
      <c r="K40" s="225"/>
      <c r="L40" s="130"/>
      <c r="M40" s="130"/>
      <c r="N40" s="130"/>
      <c r="O40" s="130"/>
      <c r="P40" s="131" t="s">
        <v>
58</v>
      </c>
      <c r="Q40" s="131"/>
      <c r="R40" s="131"/>
      <c r="S40" s="132"/>
      <c r="T40" s="133"/>
      <c r="U40" s="133"/>
      <c r="V40" s="133"/>
      <c r="W40" s="133"/>
      <c r="X40" s="133"/>
      <c r="Y40" s="134"/>
      <c r="Z40" s="132"/>
      <c r="AA40" s="133"/>
      <c r="AB40" s="133"/>
      <c r="AC40" s="133"/>
      <c r="AD40" s="133"/>
      <c r="AE40" s="133"/>
      <c r="AF40" s="134"/>
      <c r="AG40" s="132"/>
      <c r="AH40" s="133"/>
      <c r="AI40" s="133"/>
      <c r="AJ40" s="133"/>
      <c r="AK40" s="133"/>
      <c r="AL40" s="133"/>
      <c r="AM40" s="134"/>
      <c r="AN40" s="132"/>
      <c r="AO40" s="133"/>
      <c r="AP40" s="133"/>
      <c r="AQ40" s="133"/>
      <c r="AR40" s="133"/>
      <c r="AS40" s="133"/>
      <c r="AT40" s="134"/>
      <c r="AU40" s="132"/>
      <c r="AV40" s="133"/>
      <c r="AW40" s="134"/>
      <c r="AX40" s="135"/>
      <c r="AY40" s="135"/>
      <c r="AZ40" s="136"/>
      <c r="BA40" s="136"/>
      <c r="BB40" s="143"/>
      <c r="BC40" s="143"/>
      <c r="BD40" s="143"/>
      <c r="BE40" s="143"/>
      <c r="BF40" s="143"/>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20.25" hidden="false" customHeight="true" outlineLevel="0" collapsed="false">
      <c r="A41" s="0"/>
      <c r="B41" s="83"/>
      <c r="C41" s="226"/>
      <c r="D41" s="226"/>
      <c r="E41" s="226"/>
      <c r="F41" s="111"/>
      <c r="G41" s="128"/>
      <c r="H41" s="225"/>
      <c r="I41" s="225"/>
      <c r="J41" s="225"/>
      <c r="K41" s="225"/>
      <c r="L41" s="130"/>
      <c r="M41" s="130"/>
      <c r="N41" s="130"/>
      <c r="O41" s="130"/>
      <c r="P41" s="112" t="s">
        <v>
62</v>
      </c>
      <c r="Q41" s="112"/>
      <c r="R41" s="112"/>
      <c r="S41" s="113" t="str">
        <f aca="false">
IF(S40="","",VLOOKUP(S40,'シフト記号表（勤務時間帯)'!$C$5:$K$36,9,0))</f>
        <v>
</v>
      </c>
      <c r="T41" s="114" t="str">
        <f aca="false">
IF(T40="","",VLOOKUP(T40,'シフト記号表（勤務時間帯)'!$C$5:$K$36,9,0))</f>
        <v>
</v>
      </c>
      <c r="U41" s="114" t="str">
        <f aca="false">
IF(U40="","",VLOOKUP(U40,'シフト記号表（勤務時間帯)'!$C$5:$K$36,9,0))</f>
        <v>
</v>
      </c>
      <c r="V41" s="114" t="str">
        <f aca="false">
IF(V40="","",VLOOKUP(V40,'シフト記号表（勤務時間帯)'!$C$5:$K$36,9,0))</f>
        <v>
</v>
      </c>
      <c r="W41" s="114" t="str">
        <f aca="false">
IF(W40="","",VLOOKUP(W40,'シフト記号表（勤務時間帯)'!$C$5:$K$36,9,0))</f>
        <v>
</v>
      </c>
      <c r="X41" s="114" t="str">
        <f aca="false">
IF(X40="","",VLOOKUP(X40,'シフト記号表（勤務時間帯)'!$C$5:$K$36,9,0))</f>
        <v>
</v>
      </c>
      <c r="Y41" s="115" t="str">
        <f aca="false">
IF(Y40="","",VLOOKUP(Y40,'シフト記号表（勤務時間帯)'!$C$5:$K$36,9,0))</f>
        <v>
</v>
      </c>
      <c r="Z41" s="113" t="str">
        <f aca="false">
IF(Z40="","",VLOOKUP(Z40,'シフト記号表（勤務時間帯)'!$C$5:$K$36,9,0))</f>
        <v>
</v>
      </c>
      <c r="AA41" s="114" t="str">
        <f aca="false">
IF(AA40="","",VLOOKUP(AA40,'シフト記号表（勤務時間帯)'!$C$5:$K$36,9,0))</f>
        <v>
</v>
      </c>
      <c r="AB41" s="114" t="str">
        <f aca="false">
IF(AB40="","",VLOOKUP(AB40,'シフト記号表（勤務時間帯)'!$C$5:$K$36,9,0))</f>
        <v>
</v>
      </c>
      <c r="AC41" s="114" t="str">
        <f aca="false">
IF(AC40="","",VLOOKUP(AC40,'シフト記号表（勤務時間帯)'!$C$5:$K$36,9,0))</f>
        <v>
</v>
      </c>
      <c r="AD41" s="114" t="str">
        <f aca="false">
IF(AD40="","",VLOOKUP(AD40,'シフト記号表（勤務時間帯)'!$C$5:$K$36,9,0))</f>
        <v>
</v>
      </c>
      <c r="AE41" s="114" t="str">
        <f aca="false">
IF(AE40="","",VLOOKUP(AE40,'シフト記号表（勤務時間帯)'!$C$5:$K$36,9,0))</f>
        <v>
</v>
      </c>
      <c r="AF41" s="115" t="str">
        <f aca="false">
IF(AF40="","",VLOOKUP(AF40,'シフト記号表（勤務時間帯)'!$C$5:$K$36,9,0))</f>
        <v>
</v>
      </c>
      <c r="AG41" s="113" t="str">
        <f aca="false">
IF(AG40="","",VLOOKUP(AG40,'シフト記号表（勤務時間帯)'!$C$5:$K$36,9,0))</f>
        <v>
</v>
      </c>
      <c r="AH41" s="114" t="str">
        <f aca="false">
IF(AH40="","",VLOOKUP(AH40,'シフト記号表（勤務時間帯)'!$C$5:$K$36,9,0))</f>
        <v>
</v>
      </c>
      <c r="AI41" s="114" t="str">
        <f aca="false">
IF(AI40="","",VLOOKUP(AI40,'シフト記号表（勤務時間帯)'!$C$5:$K$36,9,0))</f>
        <v>
</v>
      </c>
      <c r="AJ41" s="114" t="str">
        <f aca="false">
IF(AJ40="","",VLOOKUP(AJ40,'シフト記号表（勤務時間帯)'!$C$5:$K$36,9,0))</f>
        <v>
</v>
      </c>
      <c r="AK41" s="114" t="str">
        <f aca="false">
IF(AK40="","",VLOOKUP(AK40,'シフト記号表（勤務時間帯)'!$C$5:$K$36,9,0))</f>
        <v>
</v>
      </c>
      <c r="AL41" s="114" t="str">
        <f aca="false">
IF(AL40="","",VLOOKUP(AL40,'シフト記号表（勤務時間帯)'!$C$5:$K$36,9,0))</f>
        <v>
</v>
      </c>
      <c r="AM41" s="115" t="str">
        <f aca="false">
IF(AM40="","",VLOOKUP(AM40,'シフト記号表（勤務時間帯)'!$C$5:$K$36,9,0))</f>
        <v>
</v>
      </c>
      <c r="AN41" s="113" t="str">
        <f aca="false">
IF(AN40="","",VLOOKUP(AN40,'シフト記号表（勤務時間帯)'!$C$5:$K$36,9,0))</f>
        <v>
</v>
      </c>
      <c r="AO41" s="114" t="str">
        <f aca="false">
IF(AO40="","",VLOOKUP(AO40,'シフト記号表（勤務時間帯)'!$C$5:$K$36,9,0))</f>
        <v>
</v>
      </c>
      <c r="AP41" s="114" t="str">
        <f aca="false">
IF(AP40="","",VLOOKUP(AP40,'シフト記号表（勤務時間帯)'!$C$5:$K$36,9,0))</f>
        <v>
</v>
      </c>
      <c r="AQ41" s="114" t="str">
        <f aca="false">
IF(AQ40="","",VLOOKUP(AQ40,'シフト記号表（勤務時間帯)'!$C$5:$K$36,9,0))</f>
        <v>
</v>
      </c>
      <c r="AR41" s="114" t="str">
        <f aca="false">
IF(AR40="","",VLOOKUP(AR40,'シフト記号表（勤務時間帯)'!$C$5:$K$36,9,0))</f>
        <v>
</v>
      </c>
      <c r="AS41" s="114" t="str">
        <f aca="false">
IF(AS40="","",VLOOKUP(AS40,'シフト記号表（勤務時間帯)'!$C$5:$K$36,9,0))</f>
        <v>
</v>
      </c>
      <c r="AT41" s="115" t="str">
        <f aca="false">
IF(AT40="","",VLOOKUP(AT40,'シフト記号表（勤務時間帯)'!$C$5:$K$36,9,0))</f>
        <v>
</v>
      </c>
      <c r="AU41" s="113" t="str">
        <f aca="false">
IF(AU40="","",VLOOKUP(AU40,'シフト記号表（勤務時間帯)'!$C$5:$K$36,9,0))</f>
        <v>
</v>
      </c>
      <c r="AV41" s="114" t="str">
        <f aca="false">
IF(AV40="","",VLOOKUP(AV40,'シフト記号表（勤務時間帯)'!$C$5:$K$36,9,0))</f>
        <v>
</v>
      </c>
      <c r="AW41" s="115" t="str">
        <f aca="false">
IF(AW40="","",VLOOKUP(AW40,'シフト記号表（勤務時間帯)'!$C$5:$K$36,9,0))</f>
        <v>
</v>
      </c>
      <c r="AX41" s="116" t="n">
        <f aca="false">
IF($BB$3="計画",SUM(S41:AT41),IF($BB$3="実績",SUM(S41:AW41),""))</f>
        <v>
0</v>
      </c>
      <c r="AY41" s="116"/>
      <c r="AZ41" s="117" t="n">
        <f aca="false">
IF($BB$3="計画",AX41/4,IF($BB$3="実績",))</f>
        <v>
0</v>
      </c>
      <c r="BA41" s="117"/>
      <c r="BB41" s="143"/>
      <c r="BC41" s="143"/>
      <c r="BD41" s="143"/>
      <c r="BE41" s="143"/>
      <c r="BF41" s="143"/>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20.25" hidden="false" customHeight="true" outlineLevel="0" collapsed="false">
      <c r="A42" s="0"/>
      <c r="B42" s="83"/>
      <c r="C42" s="118"/>
      <c r="D42" s="118"/>
      <c r="E42" s="118"/>
      <c r="F42" s="111" t="n">
        <f aca="false">
C41</f>
        <v>
0</v>
      </c>
      <c r="G42" s="128"/>
      <c r="H42" s="225"/>
      <c r="I42" s="225"/>
      <c r="J42" s="225"/>
      <c r="K42" s="225"/>
      <c r="L42" s="130"/>
      <c r="M42" s="130"/>
      <c r="N42" s="130"/>
      <c r="O42" s="130"/>
      <c r="P42" s="120" t="s">
        <v>
63</v>
      </c>
      <c r="Q42" s="120"/>
      <c r="R42" s="120"/>
      <c r="S42" s="121" t="str">
        <f aca="false">
IF(S40="","",VLOOKUP(S40,'シフト記号表（勤務時間帯)'!$C$5:$U$36,19,0))</f>
        <v>
</v>
      </c>
      <c r="T42" s="122" t="str">
        <f aca="false">
IF(T40="","",VLOOKUP(T40,'シフト記号表（勤務時間帯)'!$C$5:$U$36,19,0))</f>
        <v>
</v>
      </c>
      <c r="U42" s="122" t="str">
        <f aca="false">
IF(U40="","",VLOOKUP(U40,'シフト記号表（勤務時間帯)'!$C$5:$U$36,19,0))</f>
        <v>
</v>
      </c>
      <c r="V42" s="122" t="str">
        <f aca="false">
IF(V40="","",VLOOKUP(V40,'シフト記号表（勤務時間帯)'!$C$5:$U$36,19,0))</f>
        <v>
</v>
      </c>
      <c r="W42" s="122" t="str">
        <f aca="false">
IF(W40="","",VLOOKUP(W40,'シフト記号表（勤務時間帯)'!$C$5:$U$36,19,0))</f>
        <v>
</v>
      </c>
      <c r="X42" s="122" t="str">
        <f aca="false">
IF(X40="","",VLOOKUP(X40,'シフト記号表（勤務時間帯)'!$C$5:$U$36,19,0))</f>
        <v>
</v>
      </c>
      <c r="Y42" s="123" t="str">
        <f aca="false">
IF(Y40="","",VLOOKUP(Y40,'シフト記号表（勤務時間帯)'!$C$5:$U$36,19,0))</f>
        <v>
</v>
      </c>
      <c r="Z42" s="121" t="str">
        <f aca="false">
IF(Z40="","",VLOOKUP(Z40,'シフト記号表（勤務時間帯)'!$C$5:$U$36,19,0))</f>
        <v>
</v>
      </c>
      <c r="AA42" s="122" t="str">
        <f aca="false">
IF(AA40="","",VLOOKUP(AA40,'シフト記号表（勤務時間帯)'!$C$5:$U$36,19,0))</f>
        <v>
</v>
      </c>
      <c r="AB42" s="122" t="str">
        <f aca="false">
IF(AB40="","",VLOOKUP(AB40,'シフト記号表（勤務時間帯)'!$C$5:$U$36,19,0))</f>
        <v>
</v>
      </c>
      <c r="AC42" s="122" t="str">
        <f aca="false">
IF(AC40="","",VLOOKUP(AC40,'シフト記号表（勤務時間帯)'!$C$5:$U$36,19,0))</f>
        <v>
</v>
      </c>
      <c r="AD42" s="122" t="str">
        <f aca="false">
IF(AD40="","",VLOOKUP(AD40,'シフト記号表（勤務時間帯)'!$C$5:$U$36,19,0))</f>
        <v>
</v>
      </c>
      <c r="AE42" s="122" t="str">
        <f aca="false">
IF(AE40="","",VLOOKUP(AE40,'シフト記号表（勤務時間帯)'!$C$5:$U$36,19,0))</f>
        <v>
</v>
      </c>
      <c r="AF42" s="123" t="str">
        <f aca="false">
IF(AF40="","",VLOOKUP(AF40,'シフト記号表（勤務時間帯)'!$C$5:$U$36,19,0))</f>
        <v>
</v>
      </c>
      <c r="AG42" s="121" t="str">
        <f aca="false">
IF(AG40="","",VLOOKUP(AG40,'シフト記号表（勤務時間帯)'!$C$5:$U$36,19,0))</f>
        <v>
</v>
      </c>
      <c r="AH42" s="122" t="str">
        <f aca="false">
IF(AH40="","",VLOOKUP(AH40,'シフト記号表（勤務時間帯)'!$C$5:$U$36,19,0))</f>
        <v>
</v>
      </c>
      <c r="AI42" s="122" t="str">
        <f aca="false">
IF(AI40="","",VLOOKUP(AI40,'シフト記号表（勤務時間帯)'!$C$5:$U$36,19,0))</f>
        <v>
</v>
      </c>
      <c r="AJ42" s="122" t="str">
        <f aca="false">
IF(AJ40="","",VLOOKUP(AJ40,'シフト記号表（勤務時間帯)'!$C$5:$U$36,19,0))</f>
        <v>
</v>
      </c>
      <c r="AK42" s="122" t="str">
        <f aca="false">
IF(AK40="","",VLOOKUP(AK40,'シフト記号表（勤務時間帯)'!$C$5:$U$36,19,0))</f>
        <v>
</v>
      </c>
      <c r="AL42" s="122" t="str">
        <f aca="false">
IF(AL40="","",VLOOKUP(AL40,'シフト記号表（勤務時間帯)'!$C$5:$U$36,19,0))</f>
        <v>
</v>
      </c>
      <c r="AM42" s="123" t="str">
        <f aca="false">
IF(AM40="","",VLOOKUP(AM40,'シフト記号表（勤務時間帯)'!$C$5:$U$36,19,0))</f>
        <v>
</v>
      </c>
      <c r="AN42" s="121" t="str">
        <f aca="false">
IF(AN40="","",VLOOKUP(AN40,'シフト記号表（勤務時間帯)'!$C$5:$U$36,19,0))</f>
        <v>
</v>
      </c>
      <c r="AO42" s="122" t="str">
        <f aca="false">
IF(AO40="","",VLOOKUP(AO40,'シフト記号表（勤務時間帯)'!$C$5:$U$36,19,0))</f>
        <v>
</v>
      </c>
      <c r="AP42" s="122" t="str">
        <f aca="false">
IF(AP40="","",VLOOKUP(AP40,'シフト記号表（勤務時間帯)'!$C$5:$U$36,19,0))</f>
        <v>
</v>
      </c>
      <c r="AQ42" s="122" t="str">
        <f aca="false">
IF(AQ40="","",VLOOKUP(AQ40,'シフト記号表（勤務時間帯)'!$C$5:$U$36,19,0))</f>
        <v>
</v>
      </c>
      <c r="AR42" s="122" t="str">
        <f aca="false">
IF(AR40="","",VLOOKUP(AR40,'シフト記号表（勤務時間帯)'!$C$5:$U$36,19,0))</f>
        <v>
</v>
      </c>
      <c r="AS42" s="122" t="str">
        <f aca="false">
IF(AS40="","",VLOOKUP(AS40,'シフト記号表（勤務時間帯)'!$C$5:$U$36,19,0))</f>
        <v>
</v>
      </c>
      <c r="AT42" s="123" t="str">
        <f aca="false">
IF(AT40="","",VLOOKUP(AT40,'シフト記号表（勤務時間帯)'!$C$5:$U$36,19,0))</f>
        <v>
</v>
      </c>
      <c r="AU42" s="121" t="str">
        <f aca="false">
IF(AU40="","",VLOOKUP(AU40,'シフト記号表（勤務時間帯)'!$C$5:$U$36,19,0))</f>
        <v>
</v>
      </c>
      <c r="AV42" s="122" t="str">
        <f aca="false">
IF(AV40="","",VLOOKUP(AV40,'シフト記号表（勤務時間帯)'!$C$5:$U$36,19,0))</f>
        <v>
</v>
      </c>
      <c r="AW42" s="123" t="str">
        <f aca="false">
IF(AW40="","",VLOOKUP(AW40,'シフト記号表（勤務時間帯)'!$C$5:$U$36,19,0))</f>
        <v>
</v>
      </c>
      <c r="AX42" s="124" t="n">
        <f aca="false">
IF($BB$3="計画",SUM(S42:AT42),IF($BB$3="実績",SUM(S42:AW42),""))</f>
        <v>
0</v>
      </c>
      <c r="AY42" s="124"/>
      <c r="AZ42" s="125" t="n">
        <f aca="false">
IF($BB$3="計画",AX42/4,IF($BB$3="実績",))</f>
        <v>
0</v>
      </c>
      <c r="BA42" s="125"/>
      <c r="BB42" s="143"/>
      <c r="BC42" s="143"/>
      <c r="BD42" s="143"/>
      <c r="BE42" s="143"/>
      <c r="BF42" s="143"/>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20.25" hidden="false" customHeight="true" outlineLevel="0" collapsed="false">
      <c r="A43" s="0"/>
      <c r="B43" s="83" t="n">
        <f aca="false">
B40+1</f>
        <v>
8</v>
      </c>
      <c r="C43" s="126"/>
      <c r="D43" s="126"/>
      <c r="E43" s="126"/>
      <c r="F43" s="127"/>
      <c r="G43" s="128"/>
      <c r="H43" s="225"/>
      <c r="I43" s="225"/>
      <c r="J43" s="225"/>
      <c r="K43" s="225"/>
      <c r="L43" s="130"/>
      <c r="M43" s="130"/>
      <c r="N43" s="130"/>
      <c r="O43" s="130"/>
      <c r="P43" s="131" t="s">
        <v>
58</v>
      </c>
      <c r="Q43" s="131"/>
      <c r="R43" s="131"/>
      <c r="S43" s="132"/>
      <c r="T43" s="133"/>
      <c r="U43" s="133"/>
      <c r="V43" s="133"/>
      <c r="W43" s="133"/>
      <c r="X43" s="133"/>
      <c r="Y43" s="134"/>
      <c r="Z43" s="132"/>
      <c r="AA43" s="133"/>
      <c r="AB43" s="133"/>
      <c r="AC43" s="133"/>
      <c r="AD43" s="133"/>
      <c r="AE43" s="133"/>
      <c r="AF43" s="134"/>
      <c r="AG43" s="132"/>
      <c r="AH43" s="133"/>
      <c r="AI43" s="133"/>
      <c r="AJ43" s="133"/>
      <c r="AK43" s="133"/>
      <c r="AL43" s="133"/>
      <c r="AM43" s="134"/>
      <c r="AN43" s="132"/>
      <c r="AO43" s="133"/>
      <c r="AP43" s="133"/>
      <c r="AQ43" s="133"/>
      <c r="AR43" s="133"/>
      <c r="AS43" s="133"/>
      <c r="AT43" s="134"/>
      <c r="AU43" s="132"/>
      <c r="AV43" s="133"/>
      <c r="AW43" s="134"/>
      <c r="AX43" s="135"/>
      <c r="AY43" s="135"/>
      <c r="AZ43" s="136"/>
      <c r="BA43" s="136"/>
      <c r="BB43" s="143"/>
      <c r="BC43" s="143"/>
      <c r="BD43" s="143"/>
      <c r="BE43" s="143"/>
      <c r="BF43" s="143"/>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20.25" hidden="false" customHeight="true" outlineLevel="0" collapsed="false">
      <c r="A44" s="0"/>
      <c r="B44" s="83"/>
      <c r="C44" s="226"/>
      <c r="D44" s="226"/>
      <c r="E44" s="226"/>
      <c r="F44" s="111"/>
      <c r="G44" s="128"/>
      <c r="H44" s="225"/>
      <c r="I44" s="225"/>
      <c r="J44" s="225"/>
      <c r="K44" s="225"/>
      <c r="L44" s="130"/>
      <c r="M44" s="130"/>
      <c r="N44" s="130"/>
      <c r="O44" s="130"/>
      <c r="P44" s="112" t="s">
        <v>
62</v>
      </c>
      <c r="Q44" s="112"/>
      <c r="R44" s="112"/>
      <c r="S44" s="113" t="str">
        <f aca="false">
IF(S43="","",VLOOKUP(S43,'シフト記号表（勤務時間帯)'!$C$5:$K$36,9,0))</f>
        <v>
</v>
      </c>
      <c r="T44" s="114" t="str">
        <f aca="false">
IF(T43="","",VLOOKUP(T43,'シフト記号表（勤務時間帯)'!$C$5:$K$36,9,0))</f>
        <v>
</v>
      </c>
      <c r="U44" s="114" t="str">
        <f aca="false">
IF(U43="","",VLOOKUP(U43,'シフト記号表（勤務時間帯)'!$C$5:$K$36,9,0))</f>
        <v>
</v>
      </c>
      <c r="V44" s="114" t="str">
        <f aca="false">
IF(V43="","",VLOOKUP(V43,'シフト記号表（勤務時間帯)'!$C$5:$K$36,9,0))</f>
        <v>
</v>
      </c>
      <c r="W44" s="114" t="str">
        <f aca="false">
IF(W43="","",VLOOKUP(W43,'シフト記号表（勤務時間帯)'!$C$5:$K$36,9,0))</f>
        <v>
</v>
      </c>
      <c r="X44" s="114" t="str">
        <f aca="false">
IF(X43="","",VLOOKUP(X43,'シフト記号表（勤務時間帯)'!$C$5:$K$36,9,0))</f>
        <v>
</v>
      </c>
      <c r="Y44" s="115" t="str">
        <f aca="false">
IF(Y43="","",VLOOKUP(Y43,'シフト記号表（勤務時間帯)'!$C$5:$K$36,9,0))</f>
        <v>
</v>
      </c>
      <c r="Z44" s="113" t="str">
        <f aca="false">
IF(Z43="","",VLOOKUP(Z43,'シフト記号表（勤務時間帯)'!$C$5:$K$36,9,0))</f>
        <v>
</v>
      </c>
      <c r="AA44" s="114" t="str">
        <f aca="false">
IF(AA43="","",VLOOKUP(AA43,'シフト記号表（勤務時間帯)'!$C$5:$K$36,9,0))</f>
        <v>
</v>
      </c>
      <c r="AB44" s="114" t="str">
        <f aca="false">
IF(AB43="","",VLOOKUP(AB43,'シフト記号表（勤務時間帯)'!$C$5:$K$36,9,0))</f>
        <v>
</v>
      </c>
      <c r="AC44" s="114" t="str">
        <f aca="false">
IF(AC43="","",VLOOKUP(AC43,'シフト記号表（勤務時間帯)'!$C$5:$K$36,9,0))</f>
        <v>
</v>
      </c>
      <c r="AD44" s="114" t="str">
        <f aca="false">
IF(AD43="","",VLOOKUP(AD43,'シフト記号表（勤務時間帯)'!$C$5:$K$36,9,0))</f>
        <v>
</v>
      </c>
      <c r="AE44" s="114" t="str">
        <f aca="false">
IF(AE43="","",VLOOKUP(AE43,'シフト記号表（勤務時間帯)'!$C$5:$K$36,9,0))</f>
        <v>
</v>
      </c>
      <c r="AF44" s="115" t="str">
        <f aca="false">
IF(AF43="","",VLOOKUP(AF43,'シフト記号表（勤務時間帯)'!$C$5:$K$36,9,0))</f>
        <v>
</v>
      </c>
      <c r="AG44" s="113" t="str">
        <f aca="false">
IF(AG43="","",VLOOKUP(AG43,'シフト記号表（勤務時間帯)'!$C$5:$K$36,9,0))</f>
        <v>
</v>
      </c>
      <c r="AH44" s="114" t="str">
        <f aca="false">
IF(AH43="","",VLOOKUP(AH43,'シフト記号表（勤務時間帯)'!$C$5:$K$36,9,0))</f>
        <v>
</v>
      </c>
      <c r="AI44" s="114" t="str">
        <f aca="false">
IF(AI43="","",VLOOKUP(AI43,'シフト記号表（勤務時間帯)'!$C$5:$K$36,9,0))</f>
        <v>
</v>
      </c>
      <c r="AJ44" s="114" t="str">
        <f aca="false">
IF(AJ43="","",VLOOKUP(AJ43,'シフト記号表（勤務時間帯)'!$C$5:$K$36,9,0))</f>
        <v>
</v>
      </c>
      <c r="AK44" s="114" t="str">
        <f aca="false">
IF(AK43="","",VLOOKUP(AK43,'シフト記号表（勤務時間帯)'!$C$5:$K$36,9,0))</f>
        <v>
</v>
      </c>
      <c r="AL44" s="114" t="str">
        <f aca="false">
IF(AL43="","",VLOOKUP(AL43,'シフト記号表（勤務時間帯)'!$C$5:$K$36,9,0))</f>
        <v>
</v>
      </c>
      <c r="AM44" s="115" t="str">
        <f aca="false">
IF(AM43="","",VLOOKUP(AM43,'シフト記号表（勤務時間帯)'!$C$5:$K$36,9,0))</f>
        <v>
</v>
      </c>
      <c r="AN44" s="113" t="str">
        <f aca="false">
IF(AN43="","",VLOOKUP(AN43,'シフト記号表（勤務時間帯)'!$C$5:$K$36,9,0))</f>
        <v>
</v>
      </c>
      <c r="AO44" s="114" t="str">
        <f aca="false">
IF(AO43="","",VLOOKUP(AO43,'シフト記号表（勤務時間帯)'!$C$5:$K$36,9,0))</f>
        <v>
</v>
      </c>
      <c r="AP44" s="114" t="str">
        <f aca="false">
IF(AP43="","",VLOOKUP(AP43,'シフト記号表（勤務時間帯)'!$C$5:$K$36,9,0))</f>
        <v>
</v>
      </c>
      <c r="AQ44" s="114" t="str">
        <f aca="false">
IF(AQ43="","",VLOOKUP(AQ43,'シフト記号表（勤務時間帯)'!$C$5:$K$36,9,0))</f>
        <v>
</v>
      </c>
      <c r="AR44" s="114" t="str">
        <f aca="false">
IF(AR43="","",VLOOKUP(AR43,'シフト記号表（勤務時間帯)'!$C$5:$K$36,9,0))</f>
        <v>
</v>
      </c>
      <c r="AS44" s="114" t="str">
        <f aca="false">
IF(AS43="","",VLOOKUP(AS43,'シフト記号表（勤務時間帯)'!$C$5:$K$36,9,0))</f>
        <v>
</v>
      </c>
      <c r="AT44" s="115" t="str">
        <f aca="false">
IF(AT43="","",VLOOKUP(AT43,'シフト記号表（勤務時間帯)'!$C$5:$K$36,9,0))</f>
        <v>
</v>
      </c>
      <c r="AU44" s="113" t="str">
        <f aca="false">
IF(AU43="","",VLOOKUP(AU43,'シフト記号表（勤務時間帯)'!$C$5:$K$36,9,0))</f>
        <v>
</v>
      </c>
      <c r="AV44" s="114" t="str">
        <f aca="false">
IF(AV43="","",VLOOKUP(AV43,'シフト記号表（勤務時間帯)'!$C$5:$K$36,9,0))</f>
        <v>
</v>
      </c>
      <c r="AW44" s="115" t="str">
        <f aca="false">
IF(AW43="","",VLOOKUP(AW43,'シフト記号表（勤務時間帯)'!$C$5:$K$36,9,0))</f>
        <v>
</v>
      </c>
      <c r="AX44" s="116" t="n">
        <f aca="false">
IF($BB$3="計画",SUM(S44:AT44),IF($BB$3="実績",SUM(S44:AW44),""))</f>
        <v>
0</v>
      </c>
      <c r="AY44" s="116"/>
      <c r="AZ44" s="117" t="n">
        <f aca="false">
IF($BB$3="計画",AX44/4,IF($BB$3="実績",))</f>
        <v>
0</v>
      </c>
      <c r="BA44" s="117"/>
      <c r="BB44" s="143"/>
      <c r="BC44" s="143"/>
      <c r="BD44" s="143"/>
      <c r="BE44" s="143"/>
      <c r="BF44" s="143"/>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0.25" hidden="false" customHeight="true" outlineLevel="0" collapsed="false">
      <c r="A45" s="0"/>
      <c r="B45" s="83"/>
      <c r="C45" s="118"/>
      <c r="D45" s="118"/>
      <c r="E45" s="118"/>
      <c r="F45" s="111" t="n">
        <f aca="false">
C44</f>
        <v>
0</v>
      </c>
      <c r="G45" s="128"/>
      <c r="H45" s="225"/>
      <c r="I45" s="225"/>
      <c r="J45" s="225"/>
      <c r="K45" s="225"/>
      <c r="L45" s="130"/>
      <c r="M45" s="130"/>
      <c r="N45" s="130"/>
      <c r="O45" s="130"/>
      <c r="P45" s="120" t="s">
        <v>
63</v>
      </c>
      <c r="Q45" s="120"/>
      <c r="R45" s="120"/>
      <c r="S45" s="121" t="str">
        <f aca="false">
IF(S43="","",VLOOKUP(S43,'シフト記号表（勤務時間帯)'!$C$5:$U$36,19,0))</f>
        <v>
</v>
      </c>
      <c r="T45" s="122" t="str">
        <f aca="false">
IF(T43="","",VLOOKUP(T43,'シフト記号表（勤務時間帯)'!$C$5:$U$36,19,0))</f>
        <v>
</v>
      </c>
      <c r="U45" s="122" t="str">
        <f aca="false">
IF(U43="","",VLOOKUP(U43,'シフト記号表（勤務時間帯)'!$C$5:$U$36,19,0))</f>
        <v>
</v>
      </c>
      <c r="V45" s="122" t="str">
        <f aca="false">
IF(V43="","",VLOOKUP(V43,'シフト記号表（勤務時間帯)'!$C$5:$U$36,19,0))</f>
        <v>
</v>
      </c>
      <c r="W45" s="122" t="str">
        <f aca="false">
IF(W43="","",VLOOKUP(W43,'シフト記号表（勤務時間帯)'!$C$5:$U$36,19,0))</f>
        <v>
</v>
      </c>
      <c r="X45" s="122" t="str">
        <f aca="false">
IF(X43="","",VLOOKUP(X43,'シフト記号表（勤務時間帯)'!$C$5:$U$36,19,0))</f>
        <v>
</v>
      </c>
      <c r="Y45" s="123" t="str">
        <f aca="false">
IF(Y43="","",VLOOKUP(Y43,'シフト記号表（勤務時間帯)'!$C$5:$U$36,19,0))</f>
        <v>
</v>
      </c>
      <c r="Z45" s="121" t="str">
        <f aca="false">
IF(Z43="","",VLOOKUP(Z43,'シフト記号表（勤務時間帯)'!$C$5:$U$36,19,0))</f>
        <v>
</v>
      </c>
      <c r="AA45" s="122" t="str">
        <f aca="false">
IF(AA43="","",VLOOKUP(AA43,'シフト記号表（勤務時間帯)'!$C$5:$U$36,19,0))</f>
        <v>
</v>
      </c>
      <c r="AB45" s="122" t="str">
        <f aca="false">
IF(AB43="","",VLOOKUP(AB43,'シフト記号表（勤務時間帯)'!$C$5:$U$36,19,0))</f>
        <v>
</v>
      </c>
      <c r="AC45" s="122" t="str">
        <f aca="false">
IF(AC43="","",VLOOKUP(AC43,'シフト記号表（勤務時間帯)'!$C$5:$U$36,19,0))</f>
        <v>
</v>
      </c>
      <c r="AD45" s="122" t="str">
        <f aca="false">
IF(AD43="","",VLOOKUP(AD43,'シフト記号表（勤務時間帯)'!$C$5:$U$36,19,0))</f>
        <v>
</v>
      </c>
      <c r="AE45" s="122" t="str">
        <f aca="false">
IF(AE43="","",VLOOKUP(AE43,'シフト記号表（勤務時間帯)'!$C$5:$U$36,19,0))</f>
        <v>
</v>
      </c>
      <c r="AF45" s="123" t="str">
        <f aca="false">
IF(AF43="","",VLOOKUP(AF43,'シフト記号表（勤務時間帯)'!$C$5:$U$36,19,0))</f>
        <v>
</v>
      </c>
      <c r="AG45" s="121" t="str">
        <f aca="false">
IF(AG43="","",VLOOKUP(AG43,'シフト記号表（勤務時間帯)'!$C$5:$U$36,19,0))</f>
        <v>
</v>
      </c>
      <c r="AH45" s="122" t="str">
        <f aca="false">
IF(AH43="","",VLOOKUP(AH43,'シフト記号表（勤務時間帯)'!$C$5:$U$36,19,0))</f>
        <v>
</v>
      </c>
      <c r="AI45" s="122" t="str">
        <f aca="false">
IF(AI43="","",VLOOKUP(AI43,'シフト記号表（勤務時間帯)'!$C$5:$U$36,19,0))</f>
        <v>
</v>
      </c>
      <c r="AJ45" s="122" t="str">
        <f aca="false">
IF(AJ43="","",VLOOKUP(AJ43,'シフト記号表（勤務時間帯)'!$C$5:$U$36,19,0))</f>
        <v>
</v>
      </c>
      <c r="AK45" s="122" t="str">
        <f aca="false">
IF(AK43="","",VLOOKUP(AK43,'シフト記号表（勤務時間帯)'!$C$5:$U$36,19,0))</f>
        <v>
</v>
      </c>
      <c r="AL45" s="122" t="str">
        <f aca="false">
IF(AL43="","",VLOOKUP(AL43,'シフト記号表（勤務時間帯)'!$C$5:$U$36,19,0))</f>
        <v>
</v>
      </c>
      <c r="AM45" s="123" t="str">
        <f aca="false">
IF(AM43="","",VLOOKUP(AM43,'シフト記号表（勤務時間帯)'!$C$5:$U$36,19,0))</f>
        <v>
</v>
      </c>
      <c r="AN45" s="121" t="str">
        <f aca="false">
IF(AN43="","",VLOOKUP(AN43,'シフト記号表（勤務時間帯)'!$C$5:$U$36,19,0))</f>
        <v>
</v>
      </c>
      <c r="AO45" s="122" t="str">
        <f aca="false">
IF(AO43="","",VLOOKUP(AO43,'シフト記号表（勤務時間帯)'!$C$5:$U$36,19,0))</f>
        <v>
</v>
      </c>
      <c r="AP45" s="122" t="str">
        <f aca="false">
IF(AP43="","",VLOOKUP(AP43,'シフト記号表（勤務時間帯)'!$C$5:$U$36,19,0))</f>
        <v>
</v>
      </c>
      <c r="AQ45" s="122" t="str">
        <f aca="false">
IF(AQ43="","",VLOOKUP(AQ43,'シフト記号表（勤務時間帯)'!$C$5:$U$36,19,0))</f>
        <v>
</v>
      </c>
      <c r="AR45" s="122" t="str">
        <f aca="false">
IF(AR43="","",VLOOKUP(AR43,'シフト記号表（勤務時間帯)'!$C$5:$U$36,19,0))</f>
        <v>
</v>
      </c>
      <c r="AS45" s="122" t="str">
        <f aca="false">
IF(AS43="","",VLOOKUP(AS43,'シフト記号表（勤務時間帯)'!$C$5:$U$36,19,0))</f>
        <v>
</v>
      </c>
      <c r="AT45" s="123" t="str">
        <f aca="false">
IF(AT43="","",VLOOKUP(AT43,'シフト記号表（勤務時間帯)'!$C$5:$U$36,19,0))</f>
        <v>
</v>
      </c>
      <c r="AU45" s="121" t="str">
        <f aca="false">
IF(AU43="","",VLOOKUP(AU43,'シフト記号表（勤務時間帯)'!$C$5:$U$36,19,0))</f>
        <v>
</v>
      </c>
      <c r="AV45" s="122" t="str">
        <f aca="false">
IF(AV43="","",VLOOKUP(AV43,'シフト記号表（勤務時間帯)'!$C$5:$U$36,19,0))</f>
        <v>
</v>
      </c>
      <c r="AW45" s="123" t="str">
        <f aca="false">
IF(AW43="","",VLOOKUP(AW43,'シフト記号表（勤務時間帯)'!$C$5:$U$36,19,0))</f>
        <v>
</v>
      </c>
      <c r="AX45" s="124" t="n">
        <f aca="false">
IF($BB$3="計画",SUM(S45:AT45),IF($BB$3="実績",SUM(S45:AW45),""))</f>
        <v>
0</v>
      </c>
      <c r="AY45" s="124"/>
      <c r="AZ45" s="125" t="n">
        <f aca="false">
IF($BB$3="計画",AX45/4,IF($BB$3="実績",))</f>
        <v>
0</v>
      </c>
      <c r="BA45" s="125"/>
      <c r="BB45" s="143"/>
      <c r="BC45" s="143"/>
      <c r="BD45" s="143"/>
      <c r="BE45" s="143"/>
      <c r="BF45" s="143"/>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20.25" hidden="false" customHeight="true" outlineLevel="0" collapsed="false">
      <c r="A46" s="0"/>
      <c r="B46" s="83" t="n">
        <f aca="false">
B43+1</f>
        <v>
9</v>
      </c>
      <c r="C46" s="126"/>
      <c r="D46" s="126"/>
      <c r="E46" s="126"/>
      <c r="F46" s="127"/>
      <c r="G46" s="128"/>
      <c r="H46" s="225"/>
      <c r="I46" s="225"/>
      <c r="J46" s="225"/>
      <c r="K46" s="225"/>
      <c r="L46" s="130"/>
      <c r="M46" s="130"/>
      <c r="N46" s="130"/>
      <c r="O46" s="130"/>
      <c r="P46" s="131" t="s">
        <v>
58</v>
      </c>
      <c r="Q46" s="131"/>
      <c r="R46" s="131"/>
      <c r="S46" s="132"/>
      <c r="T46" s="133"/>
      <c r="U46" s="133"/>
      <c r="V46" s="133"/>
      <c r="W46" s="133"/>
      <c r="X46" s="133"/>
      <c r="Y46" s="134"/>
      <c r="Z46" s="132"/>
      <c r="AA46" s="133"/>
      <c r="AB46" s="133"/>
      <c r="AC46" s="133"/>
      <c r="AD46" s="133"/>
      <c r="AE46" s="133"/>
      <c r="AF46" s="134"/>
      <c r="AG46" s="132"/>
      <c r="AH46" s="133"/>
      <c r="AI46" s="133"/>
      <c r="AJ46" s="133"/>
      <c r="AK46" s="133"/>
      <c r="AL46" s="133"/>
      <c r="AM46" s="134"/>
      <c r="AN46" s="132"/>
      <c r="AO46" s="133"/>
      <c r="AP46" s="133"/>
      <c r="AQ46" s="133"/>
      <c r="AR46" s="133"/>
      <c r="AS46" s="133"/>
      <c r="AT46" s="134"/>
      <c r="AU46" s="132"/>
      <c r="AV46" s="133"/>
      <c r="AW46" s="134"/>
      <c r="AX46" s="135"/>
      <c r="AY46" s="135"/>
      <c r="AZ46" s="136"/>
      <c r="BA46" s="136"/>
      <c r="BB46" s="143"/>
      <c r="BC46" s="143"/>
      <c r="BD46" s="143"/>
      <c r="BE46" s="143"/>
      <c r="BF46" s="143"/>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20.25" hidden="false" customHeight="true" outlineLevel="0" collapsed="false">
      <c r="A47" s="0"/>
      <c r="B47" s="83"/>
      <c r="C47" s="226"/>
      <c r="D47" s="226"/>
      <c r="E47" s="226"/>
      <c r="F47" s="111"/>
      <c r="G47" s="128"/>
      <c r="H47" s="225"/>
      <c r="I47" s="225"/>
      <c r="J47" s="225"/>
      <c r="K47" s="225"/>
      <c r="L47" s="130"/>
      <c r="M47" s="130"/>
      <c r="N47" s="130"/>
      <c r="O47" s="130"/>
      <c r="P47" s="112" t="s">
        <v>
62</v>
      </c>
      <c r="Q47" s="112"/>
      <c r="R47" s="112"/>
      <c r="S47" s="113" t="str">
        <f aca="false">
IF(S46="","",VLOOKUP(S46,'シフト記号表（勤務時間帯)'!$C$5:$K$36,9,0))</f>
        <v>
</v>
      </c>
      <c r="T47" s="114" t="str">
        <f aca="false">
IF(T46="","",VLOOKUP(T46,'シフト記号表（勤務時間帯)'!$C$5:$K$36,9,0))</f>
        <v>
</v>
      </c>
      <c r="U47" s="114" t="str">
        <f aca="false">
IF(U46="","",VLOOKUP(U46,'シフト記号表（勤務時間帯)'!$C$5:$K$36,9,0))</f>
        <v>
</v>
      </c>
      <c r="V47" s="114" t="str">
        <f aca="false">
IF(V46="","",VLOOKUP(V46,'シフト記号表（勤務時間帯)'!$C$5:$K$36,9,0))</f>
        <v>
</v>
      </c>
      <c r="W47" s="114" t="str">
        <f aca="false">
IF(W46="","",VLOOKUP(W46,'シフト記号表（勤務時間帯)'!$C$5:$K$36,9,0))</f>
        <v>
</v>
      </c>
      <c r="X47" s="114" t="str">
        <f aca="false">
IF(X46="","",VLOOKUP(X46,'シフト記号表（勤務時間帯)'!$C$5:$K$36,9,0))</f>
        <v>
</v>
      </c>
      <c r="Y47" s="115" t="str">
        <f aca="false">
IF(Y46="","",VLOOKUP(Y46,'シフト記号表（勤務時間帯)'!$C$5:$K$36,9,0))</f>
        <v>
</v>
      </c>
      <c r="Z47" s="113" t="str">
        <f aca="false">
IF(Z46="","",VLOOKUP(Z46,'シフト記号表（勤務時間帯)'!$C$5:$K$36,9,0))</f>
        <v>
</v>
      </c>
      <c r="AA47" s="114" t="str">
        <f aca="false">
IF(AA46="","",VLOOKUP(AA46,'シフト記号表（勤務時間帯)'!$C$5:$K$36,9,0))</f>
        <v>
</v>
      </c>
      <c r="AB47" s="114" t="str">
        <f aca="false">
IF(AB46="","",VLOOKUP(AB46,'シフト記号表（勤務時間帯)'!$C$5:$K$36,9,0))</f>
        <v>
</v>
      </c>
      <c r="AC47" s="114" t="str">
        <f aca="false">
IF(AC46="","",VLOOKUP(AC46,'シフト記号表（勤務時間帯)'!$C$5:$K$36,9,0))</f>
        <v>
</v>
      </c>
      <c r="AD47" s="114" t="str">
        <f aca="false">
IF(AD46="","",VLOOKUP(AD46,'シフト記号表（勤務時間帯)'!$C$5:$K$36,9,0))</f>
        <v>
</v>
      </c>
      <c r="AE47" s="114" t="str">
        <f aca="false">
IF(AE46="","",VLOOKUP(AE46,'シフト記号表（勤務時間帯)'!$C$5:$K$36,9,0))</f>
        <v>
</v>
      </c>
      <c r="AF47" s="115" t="str">
        <f aca="false">
IF(AF46="","",VLOOKUP(AF46,'シフト記号表（勤務時間帯)'!$C$5:$K$36,9,0))</f>
        <v>
</v>
      </c>
      <c r="AG47" s="113" t="str">
        <f aca="false">
IF(AG46="","",VLOOKUP(AG46,'シフト記号表（勤務時間帯)'!$C$5:$K$36,9,0))</f>
        <v>
</v>
      </c>
      <c r="AH47" s="114" t="str">
        <f aca="false">
IF(AH46="","",VLOOKUP(AH46,'シフト記号表（勤務時間帯)'!$C$5:$K$36,9,0))</f>
        <v>
</v>
      </c>
      <c r="AI47" s="114" t="str">
        <f aca="false">
IF(AI46="","",VLOOKUP(AI46,'シフト記号表（勤務時間帯)'!$C$5:$K$36,9,0))</f>
        <v>
</v>
      </c>
      <c r="AJ47" s="114" t="str">
        <f aca="false">
IF(AJ46="","",VLOOKUP(AJ46,'シフト記号表（勤務時間帯)'!$C$5:$K$36,9,0))</f>
        <v>
</v>
      </c>
      <c r="AK47" s="114" t="str">
        <f aca="false">
IF(AK46="","",VLOOKUP(AK46,'シフト記号表（勤務時間帯)'!$C$5:$K$36,9,0))</f>
        <v>
</v>
      </c>
      <c r="AL47" s="114" t="str">
        <f aca="false">
IF(AL46="","",VLOOKUP(AL46,'シフト記号表（勤務時間帯)'!$C$5:$K$36,9,0))</f>
        <v>
</v>
      </c>
      <c r="AM47" s="115" t="str">
        <f aca="false">
IF(AM46="","",VLOOKUP(AM46,'シフト記号表（勤務時間帯)'!$C$5:$K$36,9,0))</f>
        <v>
</v>
      </c>
      <c r="AN47" s="113" t="str">
        <f aca="false">
IF(AN46="","",VLOOKUP(AN46,'シフト記号表（勤務時間帯)'!$C$5:$K$36,9,0))</f>
        <v>
</v>
      </c>
      <c r="AO47" s="114" t="str">
        <f aca="false">
IF(AO46="","",VLOOKUP(AO46,'シフト記号表（勤務時間帯)'!$C$5:$K$36,9,0))</f>
        <v>
</v>
      </c>
      <c r="AP47" s="114" t="str">
        <f aca="false">
IF(AP46="","",VLOOKUP(AP46,'シフト記号表（勤務時間帯)'!$C$5:$K$36,9,0))</f>
        <v>
</v>
      </c>
      <c r="AQ47" s="114" t="str">
        <f aca="false">
IF(AQ46="","",VLOOKUP(AQ46,'シフト記号表（勤務時間帯)'!$C$5:$K$36,9,0))</f>
        <v>
</v>
      </c>
      <c r="AR47" s="114" t="str">
        <f aca="false">
IF(AR46="","",VLOOKUP(AR46,'シフト記号表（勤務時間帯)'!$C$5:$K$36,9,0))</f>
        <v>
</v>
      </c>
      <c r="AS47" s="114" t="str">
        <f aca="false">
IF(AS46="","",VLOOKUP(AS46,'シフト記号表（勤務時間帯)'!$C$5:$K$36,9,0))</f>
        <v>
</v>
      </c>
      <c r="AT47" s="115" t="str">
        <f aca="false">
IF(AT46="","",VLOOKUP(AT46,'シフト記号表（勤務時間帯)'!$C$5:$K$36,9,0))</f>
        <v>
</v>
      </c>
      <c r="AU47" s="113" t="str">
        <f aca="false">
IF(AU46="","",VLOOKUP(AU46,'シフト記号表（勤務時間帯)'!$C$5:$K$36,9,0))</f>
        <v>
</v>
      </c>
      <c r="AV47" s="114" t="str">
        <f aca="false">
IF(AV46="","",VLOOKUP(AV46,'シフト記号表（勤務時間帯)'!$C$5:$K$36,9,0))</f>
        <v>
</v>
      </c>
      <c r="AW47" s="115" t="str">
        <f aca="false">
IF(AW46="","",VLOOKUP(AW46,'シフト記号表（勤務時間帯)'!$C$5:$K$36,9,0))</f>
        <v>
</v>
      </c>
      <c r="AX47" s="116" t="n">
        <f aca="false">
IF($BB$3="計画",SUM(S47:AT47),IF($BB$3="実績",SUM(S47:AW47),""))</f>
        <v>
0</v>
      </c>
      <c r="AY47" s="116"/>
      <c r="AZ47" s="117" t="n">
        <f aca="false">
IF($BB$3="計画",AX47/4,IF($BB$3="実績",))</f>
        <v>
0</v>
      </c>
      <c r="BA47" s="117"/>
      <c r="BB47" s="143"/>
      <c r="BC47" s="143"/>
      <c r="BD47" s="143"/>
      <c r="BE47" s="143"/>
      <c r="BF47" s="143"/>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20.25" hidden="false" customHeight="true" outlineLevel="0" collapsed="false">
      <c r="A48" s="0"/>
      <c r="B48" s="83"/>
      <c r="C48" s="118"/>
      <c r="D48" s="118"/>
      <c r="E48" s="118"/>
      <c r="F48" s="111" t="n">
        <f aca="false">
C47</f>
        <v>
0</v>
      </c>
      <c r="G48" s="128"/>
      <c r="H48" s="225"/>
      <c r="I48" s="225"/>
      <c r="J48" s="225"/>
      <c r="K48" s="225"/>
      <c r="L48" s="130"/>
      <c r="M48" s="130"/>
      <c r="N48" s="130"/>
      <c r="O48" s="130"/>
      <c r="P48" s="120" t="s">
        <v>
63</v>
      </c>
      <c r="Q48" s="120"/>
      <c r="R48" s="120"/>
      <c r="S48" s="121" t="str">
        <f aca="false">
IF(S46="","",VLOOKUP(S46,'シフト記号表（勤務時間帯)'!$C$5:$U$36,19,0))</f>
        <v>
</v>
      </c>
      <c r="T48" s="122" t="str">
        <f aca="false">
IF(T46="","",VLOOKUP(T46,'シフト記号表（勤務時間帯)'!$C$5:$U$36,19,0))</f>
        <v>
</v>
      </c>
      <c r="U48" s="122" t="str">
        <f aca="false">
IF(U46="","",VLOOKUP(U46,'シフト記号表（勤務時間帯)'!$C$5:$U$36,19,0))</f>
        <v>
</v>
      </c>
      <c r="V48" s="122" t="str">
        <f aca="false">
IF(V46="","",VLOOKUP(V46,'シフト記号表（勤務時間帯)'!$C$5:$U$36,19,0))</f>
        <v>
</v>
      </c>
      <c r="W48" s="122" t="str">
        <f aca="false">
IF(W46="","",VLOOKUP(W46,'シフト記号表（勤務時間帯)'!$C$5:$U$36,19,0))</f>
        <v>
</v>
      </c>
      <c r="X48" s="122" t="str">
        <f aca="false">
IF(X46="","",VLOOKUP(X46,'シフト記号表（勤務時間帯)'!$C$5:$U$36,19,0))</f>
        <v>
</v>
      </c>
      <c r="Y48" s="123" t="str">
        <f aca="false">
IF(Y46="","",VLOOKUP(Y46,'シフト記号表（勤務時間帯)'!$C$5:$U$36,19,0))</f>
        <v>
</v>
      </c>
      <c r="Z48" s="121" t="str">
        <f aca="false">
IF(Z46="","",VLOOKUP(Z46,'シフト記号表（勤務時間帯)'!$C$5:$U$36,19,0))</f>
        <v>
</v>
      </c>
      <c r="AA48" s="122" t="str">
        <f aca="false">
IF(AA46="","",VLOOKUP(AA46,'シフト記号表（勤務時間帯)'!$C$5:$U$36,19,0))</f>
        <v>
</v>
      </c>
      <c r="AB48" s="122" t="str">
        <f aca="false">
IF(AB46="","",VLOOKUP(AB46,'シフト記号表（勤務時間帯)'!$C$5:$U$36,19,0))</f>
        <v>
</v>
      </c>
      <c r="AC48" s="122" t="str">
        <f aca="false">
IF(AC46="","",VLOOKUP(AC46,'シフト記号表（勤務時間帯)'!$C$5:$U$36,19,0))</f>
        <v>
</v>
      </c>
      <c r="AD48" s="122" t="str">
        <f aca="false">
IF(AD46="","",VLOOKUP(AD46,'シフト記号表（勤務時間帯)'!$C$5:$U$36,19,0))</f>
        <v>
</v>
      </c>
      <c r="AE48" s="122" t="str">
        <f aca="false">
IF(AE46="","",VLOOKUP(AE46,'シフト記号表（勤務時間帯)'!$C$5:$U$36,19,0))</f>
        <v>
</v>
      </c>
      <c r="AF48" s="123" t="str">
        <f aca="false">
IF(AF46="","",VLOOKUP(AF46,'シフト記号表（勤務時間帯)'!$C$5:$U$36,19,0))</f>
        <v>
</v>
      </c>
      <c r="AG48" s="121" t="str">
        <f aca="false">
IF(AG46="","",VLOOKUP(AG46,'シフト記号表（勤務時間帯)'!$C$5:$U$36,19,0))</f>
        <v>
</v>
      </c>
      <c r="AH48" s="122" t="str">
        <f aca="false">
IF(AH46="","",VLOOKUP(AH46,'シフト記号表（勤務時間帯)'!$C$5:$U$36,19,0))</f>
        <v>
</v>
      </c>
      <c r="AI48" s="122" t="str">
        <f aca="false">
IF(AI46="","",VLOOKUP(AI46,'シフト記号表（勤務時間帯)'!$C$5:$U$36,19,0))</f>
        <v>
</v>
      </c>
      <c r="AJ48" s="122" t="str">
        <f aca="false">
IF(AJ46="","",VLOOKUP(AJ46,'シフト記号表（勤務時間帯)'!$C$5:$U$36,19,0))</f>
        <v>
</v>
      </c>
      <c r="AK48" s="122" t="str">
        <f aca="false">
IF(AK46="","",VLOOKUP(AK46,'シフト記号表（勤務時間帯)'!$C$5:$U$36,19,0))</f>
        <v>
</v>
      </c>
      <c r="AL48" s="122" t="str">
        <f aca="false">
IF(AL46="","",VLOOKUP(AL46,'シフト記号表（勤務時間帯)'!$C$5:$U$36,19,0))</f>
        <v>
</v>
      </c>
      <c r="AM48" s="123" t="str">
        <f aca="false">
IF(AM46="","",VLOOKUP(AM46,'シフト記号表（勤務時間帯)'!$C$5:$U$36,19,0))</f>
        <v>
</v>
      </c>
      <c r="AN48" s="121" t="str">
        <f aca="false">
IF(AN46="","",VLOOKUP(AN46,'シフト記号表（勤務時間帯)'!$C$5:$U$36,19,0))</f>
        <v>
</v>
      </c>
      <c r="AO48" s="122" t="str">
        <f aca="false">
IF(AO46="","",VLOOKUP(AO46,'シフト記号表（勤務時間帯)'!$C$5:$U$36,19,0))</f>
        <v>
</v>
      </c>
      <c r="AP48" s="122" t="str">
        <f aca="false">
IF(AP46="","",VLOOKUP(AP46,'シフト記号表（勤務時間帯)'!$C$5:$U$36,19,0))</f>
        <v>
</v>
      </c>
      <c r="AQ48" s="122" t="str">
        <f aca="false">
IF(AQ46="","",VLOOKUP(AQ46,'シフト記号表（勤務時間帯)'!$C$5:$U$36,19,0))</f>
        <v>
</v>
      </c>
      <c r="AR48" s="122" t="str">
        <f aca="false">
IF(AR46="","",VLOOKUP(AR46,'シフト記号表（勤務時間帯)'!$C$5:$U$36,19,0))</f>
        <v>
</v>
      </c>
      <c r="AS48" s="122" t="str">
        <f aca="false">
IF(AS46="","",VLOOKUP(AS46,'シフト記号表（勤務時間帯)'!$C$5:$U$36,19,0))</f>
        <v>
</v>
      </c>
      <c r="AT48" s="123" t="str">
        <f aca="false">
IF(AT46="","",VLOOKUP(AT46,'シフト記号表（勤務時間帯)'!$C$5:$U$36,19,0))</f>
        <v>
</v>
      </c>
      <c r="AU48" s="121" t="str">
        <f aca="false">
IF(AU46="","",VLOOKUP(AU46,'シフト記号表（勤務時間帯)'!$C$5:$U$36,19,0))</f>
        <v>
</v>
      </c>
      <c r="AV48" s="122" t="str">
        <f aca="false">
IF(AV46="","",VLOOKUP(AV46,'シフト記号表（勤務時間帯)'!$C$5:$U$36,19,0))</f>
        <v>
</v>
      </c>
      <c r="AW48" s="123" t="str">
        <f aca="false">
IF(AW46="","",VLOOKUP(AW46,'シフト記号表（勤務時間帯)'!$C$5:$U$36,19,0))</f>
        <v>
</v>
      </c>
      <c r="AX48" s="124" t="n">
        <f aca="false">
IF($BB$3="計画",SUM(S48:AT48),IF($BB$3="実績",SUM(S48:AW48),""))</f>
        <v>
0</v>
      </c>
      <c r="AY48" s="124"/>
      <c r="AZ48" s="125" t="n">
        <f aca="false">
IF($BB$3="計画",AX48/4,IF($BB$3="実績",))</f>
        <v>
0</v>
      </c>
      <c r="BA48" s="125"/>
      <c r="BB48" s="143"/>
      <c r="BC48" s="143"/>
      <c r="BD48" s="143"/>
      <c r="BE48" s="143"/>
      <c r="BF48" s="143"/>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20.25" hidden="false" customHeight="true" outlineLevel="0" collapsed="false">
      <c r="A49" s="0"/>
      <c r="B49" s="83" t="n">
        <f aca="false">
B46+1</f>
        <v>
10</v>
      </c>
      <c r="C49" s="126"/>
      <c r="D49" s="126"/>
      <c r="E49" s="126"/>
      <c r="F49" s="127"/>
      <c r="G49" s="128"/>
      <c r="H49" s="225"/>
      <c r="I49" s="225"/>
      <c r="J49" s="225"/>
      <c r="K49" s="225"/>
      <c r="L49" s="130"/>
      <c r="M49" s="130"/>
      <c r="N49" s="130"/>
      <c r="O49" s="130"/>
      <c r="P49" s="131" t="s">
        <v>
58</v>
      </c>
      <c r="Q49" s="131"/>
      <c r="R49" s="131"/>
      <c r="S49" s="132"/>
      <c r="T49" s="133"/>
      <c r="U49" s="133"/>
      <c r="V49" s="133"/>
      <c r="W49" s="133"/>
      <c r="X49" s="133"/>
      <c r="Y49" s="134"/>
      <c r="Z49" s="132"/>
      <c r="AA49" s="133"/>
      <c r="AB49" s="133"/>
      <c r="AC49" s="133"/>
      <c r="AD49" s="133"/>
      <c r="AE49" s="133"/>
      <c r="AF49" s="134"/>
      <c r="AG49" s="132"/>
      <c r="AH49" s="133"/>
      <c r="AI49" s="133"/>
      <c r="AJ49" s="133"/>
      <c r="AK49" s="133"/>
      <c r="AL49" s="133"/>
      <c r="AM49" s="134"/>
      <c r="AN49" s="132"/>
      <c r="AO49" s="133"/>
      <c r="AP49" s="133"/>
      <c r="AQ49" s="133"/>
      <c r="AR49" s="133"/>
      <c r="AS49" s="133"/>
      <c r="AT49" s="134"/>
      <c r="AU49" s="132"/>
      <c r="AV49" s="133"/>
      <c r="AW49" s="134"/>
      <c r="AX49" s="135"/>
      <c r="AY49" s="135"/>
      <c r="AZ49" s="136"/>
      <c r="BA49" s="136"/>
      <c r="BB49" s="143"/>
      <c r="BC49" s="143"/>
      <c r="BD49" s="143"/>
      <c r="BE49" s="143"/>
      <c r="BF49" s="143"/>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20.25" hidden="false" customHeight="true" outlineLevel="0" collapsed="false">
      <c r="A50" s="0"/>
      <c r="B50" s="83"/>
      <c r="C50" s="226"/>
      <c r="D50" s="226"/>
      <c r="E50" s="226"/>
      <c r="F50" s="111"/>
      <c r="G50" s="128"/>
      <c r="H50" s="225"/>
      <c r="I50" s="225"/>
      <c r="J50" s="225"/>
      <c r="K50" s="225"/>
      <c r="L50" s="130"/>
      <c r="M50" s="130"/>
      <c r="N50" s="130"/>
      <c r="O50" s="130"/>
      <c r="P50" s="112" t="s">
        <v>
62</v>
      </c>
      <c r="Q50" s="112"/>
      <c r="R50" s="112"/>
      <c r="S50" s="113" t="str">
        <f aca="false">
IF(S49="","",VLOOKUP(S49,'シフト記号表（勤務時間帯)'!$C$5:$K$36,9,0))</f>
        <v>
</v>
      </c>
      <c r="T50" s="114" t="str">
        <f aca="false">
IF(T49="","",VLOOKUP(T49,'シフト記号表（勤務時間帯)'!$C$5:$K$36,9,0))</f>
        <v>
</v>
      </c>
      <c r="U50" s="114" t="str">
        <f aca="false">
IF(U49="","",VLOOKUP(U49,'シフト記号表（勤務時間帯)'!$C$5:$K$36,9,0))</f>
        <v>
</v>
      </c>
      <c r="V50" s="114" t="str">
        <f aca="false">
IF(V49="","",VLOOKUP(V49,'シフト記号表（勤務時間帯)'!$C$5:$K$36,9,0))</f>
        <v>
</v>
      </c>
      <c r="W50" s="114" t="str">
        <f aca="false">
IF(W49="","",VLOOKUP(W49,'シフト記号表（勤務時間帯)'!$C$5:$K$36,9,0))</f>
        <v>
</v>
      </c>
      <c r="X50" s="114" t="str">
        <f aca="false">
IF(X49="","",VLOOKUP(X49,'シフト記号表（勤務時間帯)'!$C$5:$K$36,9,0))</f>
        <v>
</v>
      </c>
      <c r="Y50" s="115" t="str">
        <f aca="false">
IF(Y49="","",VLOOKUP(Y49,'シフト記号表（勤務時間帯)'!$C$5:$K$36,9,0))</f>
        <v>
</v>
      </c>
      <c r="Z50" s="113" t="str">
        <f aca="false">
IF(Z49="","",VLOOKUP(Z49,'シフト記号表（勤務時間帯)'!$C$5:$K$36,9,0))</f>
        <v>
</v>
      </c>
      <c r="AA50" s="114" t="str">
        <f aca="false">
IF(AA49="","",VLOOKUP(AA49,'シフト記号表（勤務時間帯)'!$C$5:$K$36,9,0))</f>
        <v>
</v>
      </c>
      <c r="AB50" s="114" t="str">
        <f aca="false">
IF(AB49="","",VLOOKUP(AB49,'シフト記号表（勤務時間帯)'!$C$5:$K$36,9,0))</f>
        <v>
</v>
      </c>
      <c r="AC50" s="114" t="str">
        <f aca="false">
IF(AC49="","",VLOOKUP(AC49,'シフト記号表（勤務時間帯)'!$C$5:$K$36,9,0))</f>
        <v>
</v>
      </c>
      <c r="AD50" s="114" t="str">
        <f aca="false">
IF(AD49="","",VLOOKUP(AD49,'シフト記号表（勤務時間帯)'!$C$5:$K$36,9,0))</f>
        <v>
</v>
      </c>
      <c r="AE50" s="114" t="str">
        <f aca="false">
IF(AE49="","",VLOOKUP(AE49,'シフト記号表（勤務時間帯)'!$C$5:$K$36,9,0))</f>
        <v>
</v>
      </c>
      <c r="AF50" s="115" t="str">
        <f aca="false">
IF(AF49="","",VLOOKUP(AF49,'シフト記号表（勤務時間帯)'!$C$5:$K$36,9,0))</f>
        <v>
</v>
      </c>
      <c r="AG50" s="113" t="str">
        <f aca="false">
IF(AG49="","",VLOOKUP(AG49,'シフト記号表（勤務時間帯)'!$C$5:$K$36,9,0))</f>
        <v>
</v>
      </c>
      <c r="AH50" s="114" t="str">
        <f aca="false">
IF(AH49="","",VLOOKUP(AH49,'シフト記号表（勤務時間帯)'!$C$5:$K$36,9,0))</f>
        <v>
</v>
      </c>
      <c r="AI50" s="114" t="str">
        <f aca="false">
IF(AI49="","",VLOOKUP(AI49,'シフト記号表（勤務時間帯)'!$C$5:$K$36,9,0))</f>
        <v>
</v>
      </c>
      <c r="AJ50" s="114" t="str">
        <f aca="false">
IF(AJ49="","",VLOOKUP(AJ49,'シフト記号表（勤務時間帯)'!$C$5:$K$36,9,0))</f>
        <v>
</v>
      </c>
      <c r="AK50" s="114" t="str">
        <f aca="false">
IF(AK49="","",VLOOKUP(AK49,'シフト記号表（勤務時間帯)'!$C$5:$K$36,9,0))</f>
        <v>
</v>
      </c>
      <c r="AL50" s="114" t="str">
        <f aca="false">
IF(AL49="","",VLOOKUP(AL49,'シフト記号表（勤務時間帯)'!$C$5:$K$36,9,0))</f>
        <v>
</v>
      </c>
      <c r="AM50" s="115" t="str">
        <f aca="false">
IF(AM49="","",VLOOKUP(AM49,'シフト記号表（勤務時間帯)'!$C$5:$K$36,9,0))</f>
        <v>
</v>
      </c>
      <c r="AN50" s="113" t="str">
        <f aca="false">
IF(AN49="","",VLOOKUP(AN49,'シフト記号表（勤務時間帯)'!$C$5:$K$36,9,0))</f>
        <v>
</v>
      </c>
      <c r="AO50" s="114" t="str">
        <f aca="false">
IF(AO49="","",VLOOKUP(AO49,'シフト記号表（勤務時間帯)'!$C$5:$K$36,9,0))</f>
        <v>
</v>
      </c>
      <c r="AP50" s="114" t="str">
        <f aca="false">
IF(AP49="","",VLOOKUP(AP49,'シフト記号表（勤務時間帯)'!$C$5:$K$36,9,0))</f>
        <v>
</v>
      </c>
      <c r="AQ50" s="114" t="str">
        <f aca="false">
IF(AQ49="","",VLOOKUP(AQ49,'シフト記号表（勤務時間帯)'!$C$5:$K$36,9,0))</f>
        <v>
</v>
      </c>
      <c r="AR50" s="114" t="str">
        <f aca="false">
IF(AR49="","",VLOOKUP(AR49,'シフト記号表（勤務時間帯)'!$C$5:$K$36,9,0))</f>
        <v>
</v>
      </c>
      <c r="AS50" s="114" t="str">
        <f aca="false">
IF(AS49="","",VLOOKUP(AS49,'シフト記号表（勤務時間帯)'!$C$5:$K$36,9,0))</f>
        <v>
</v>
      </c>
      <c r="AT50" s="115" t="str">
        <f aca="false">
IF(AT49="","",VLOOKUP(AT49,'シフト記号表（勤務時間帯)'!$C$5:$K$36,9,0))</f>
        <v>
</v>
      </c>
      <c r="AU50" s="113" t="str">
        <f aca="false">
IF(AU49="","",VLOOKUP(AU49,'シフト記号表（勤務時間帯)'!$C$5:$K$36,9,0))</f>
        <v>
</v>
      </c>
      <c r="AV50" s="114" t="str">
        <f aca="false">
IF(AV49="","",VLOOKUP(AV49,'シフト記号表（勤務時間帯)'!$C$5:$K$36,9,0))</f>
        <v>
</v>
      </c>
      <c r="AW50" s="115" t="str">
        <f aca="false">
IF(AW49="","",VLOOKUP(AW49,'シフト記号表（勤務時間帯)'!$C$5:$K$36,9,0))</f>
        <v>
</v>
      </c>
      <c r="AX50" s="116" t="n">
        <f aca="false">
IF($BB$3="計画",SUM(S50:AT50),IF($BB$3="実績",SUM(S50:AW50),""))</f>
        <v>
0</v>
      </c>
      <c r="AY50" s="116"/>
      <c r="AZ50" s="117" t="n">
        <f aca="false">
IF($BB$3="計画",AX50/4,IF($BB$3="実績",))</f>
        <v>
0</v>
      </c>
      <c r="BA50" s="117"/>
      <c r="BB50" s="143"/>
      <c r="BC50" s="143"/>
      <c r="BD50" s="143"/>
      <c r="BE50" s="143"/>
      <c r="BF50" s="143"/>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20.25" hidden="false" customHeight="true" outlineLevel="0" collapsed="false">
      <c r="A51" s="0"/>
      <c r="B51" s="83"/>
      <c r="C51" s="118"/>
      <c r="D51" s="118"/>
      <c r="E51" s="118"/>
      <c r="F51" s="111" t="n">
        <f aca="false">
C50</f>
        <v>
0</v>
      </c>
      <c r="G51" s="128"/>
      <c r="H51" s="225"/>
      <c r="I51" s="225"/>
      <c r="J51" s="225"/>
      <c r="K51" s="225"/>
      <c r="L51" s="130"/>
      <c r="M51" s="130"/>
      <c r="N51" s="130"/>
      <c r="O51" s="130"/>
      <c r="P51" s="120" t="s">
        <v>
63</v>
      </c>
      <c r="Q51" s="120"/>
      <c r="R51" s="120"/>
      <c r="S51" s="121" t="str">
        <f aca="false">
IF(S49="","",VLOOKUP(S49,'シフト記号表（勤務時間帯)'!$C$5:$U$36,19,0))</f>
        <v>
</v>
      </c>
      <c r="T51" s="122" t="str">
        <f aca="false">
IF(T49="","",VLOOKUP(T49,'シフト記号表（勤務時間帯)'!$C$5:$U$36,19,0))</f>
        <v>
</v>
      </c>
      <c r="U51" s="122" t="str">
        <f aca="false">
IF(U49="","",VLOOKUP(U49,'シフト記号表（勤務時間帯)'!$C$5:$U$36,19,0))</f>
        <v>
</v>
      </c>
      <c r="V51" s="122" t="str">
        <f aca="false">
IF(V49="","",VLOOKUP(V49,'シフト記号表（勤務時間帯)'!$C$5:$U$36,19,0))</f>
        <v>
</v>
      </c>
      <c r="W51" s="122" t="str">
        <f aca="false">
IF(W49="","",VLOOKUP(W49,'シフト記号表（勤務時間帯)'!$C$5:$U$36,19,0))</f>
        <v>
</v>
      </c>
      <c r="X51" s="122" t="str">
        <f aca="false">
IF(X49="","",VLOOKUP(X49,'シフト記号表（勤務時間帯)'!$C$5:$U$36,19,0))</f>
        <v>
</v>
      </c>
      <c r="Y51" s="123" t="str">
        <f aca="false">
IF(Y49="","",VLOOKUP(Y49,'シフト記号表（勤務時間帯)'!$C$5:$U$36,19,0))</f>
        <v>
</v>
      </c>
      <c r="Z51" s="121" t="str">
        <f aca="false">
IF(Z49="","",VLOOKUP(Z49,'シフト記号表（勤務時間帯)'!$C$5:$U$36,19,0))</f>
        <v>
</v>
      </c>
      <c r="AA51" s="122" t="str">
        <f aca="false">
IF(AA49="","",VLOOKUP(AA49,'シフト記号表（勤務時間帯)'!$C$5:$U$36,19,0))</f>
        <v>
</v>
      </c>
      <c r="AB51" s="122" t="str">
        <f aca="false">
IF(AB49="","",VLOOKUP(AB49,'シフト記号表（勤務時間帯)'!$C$5:$U$36,19,0))</f>
        <v>
</v>
      </c>
      <c r="AC51" s="122" t="str">
        <f aca="false">
IF(AC49="","",VLOOKUP(AC49,'シフト記号表（勤務時間帯)'!$C$5:$U$36,19,0))</f>
        <v>
</v>
      </c>
      <c r="AD51" s="122" t="str">
        <f aca="false">
IF(AD49="","",VLOOKUP(AD49,'シフト記号表（勤務時間帯)'!$C$5:$U$36,19,0))</f>
        <v>
</v>
      </c>
      <c r="AE51" s="122" t="str">
        <f aca="false">
IF(AE49="","",VLOOKUP(AE49,'シフト記号表（勤務時間帯)'!$C$5:$U$36,19,0))</f>
        <v>
</v>
      </c>
      <c r="AF51" s="123" t="str">
        <f aca="false">
IF(AF49="","",VLOOKUP(AF49,'シフト記号表（勤務時間帯)'!$C$5:$U$36,19,0))</f>
        <v>
</v>
      </c>
      <c r="AG51" s="121" t="str">
        <f aca="false">
IF(AG49="","",VLOOKUP(AG49,'シフト記号表（勤務時間帯)'!$C$5:$U$36,19,0))</f>
        <v>
</v>
      </c>
      <c r="AH51" s="122" t="str">
        <f aca="false">
IF(AH49="","",VLOOKUP(AH49,'シフト記号表（勤務時間帯)'!$C$5:$U$36,19,0))</f>
        <v>
</v>
      </c>
      <c r="AI51" s="122" t="str">
        <f aca="false">
IF(AI49="","",VLOOKUP(AI49,'シフト記号表（勤務時間帯)'!$C$5:$U$36,19,0))</f>
        <v>
</v>
      </c>
      <c r="AJ51" s="122" t="str">
        <f aca="false">
IF(AJ49="","",VLOOKUP(AJ49,'シフト記号表（勤務時間帯)'!$C$5:$U$36,19,0))</f>
        <v>
</v>
      </c>
      <c r="AK51" s="122" t="str">
        <f aca="false">
IF(AK49="","",VLOOKUP(AK49,'シフト記号表（勤務時間帯)'!$C$5:$U$36,19,0))</f>
        <v>
</v>
      </c>
      <c r="AL51" s="122" t="str">
        <f aca="false">
IF(AL49="","",VLOOKUP(AL49,'シフト記号表（勤務時間帯)'!$C$5:$U$36,19,0))</f>
        <v>
</v>
      </c>
      <c r="AM51" s="123" t="str">
        <f aca="false">
IF(AM49="","",VLOOKUP(AM49,'シフト記号表（勤務時間帯)'!$C$5:$U$36,19,0))</f>
        <v>
</v>
      </c>
      <c r="AN51" s="121" t="str">
        <f aca="false">
IF(AN49="","",VLOOKUP(AN49,'シフト記号表（勤務時間帯)'!$C$5:$U$36,19,0))</f>
        <v>
</v>
      </c>
      <c r="AO51" s="122" t="str">
        <f aca="false">
IF(AO49="","",VLOOKUP(AO49,'シフト記号表（勤務時間帯)'!$C$5:$U$36,19,0))</f>
        <v>
</v>
      </c>
      <c r="AP51" s="122" t="str">
        <f aca="false">
IF(AP49="","",VLOOKUP(AP49,'シフト記号表（勤務時間帯)'!$C$5:$U$36,19,0))</f>
        <v>
</v>
      </c>
      <c r="AQ51" s="122" t="str">
        <f aca="false">
IF(AQ49="","",VLOOKUP(AQ49,'シフト記号表（勤務時間帯)'!$C$5:$U$36,19,0))</f>
        <v>
</v>
      </c>
      <c r="AR51" s="122" t="str">
        <f aca="false">
IF(AR49="","",VLOOKUP(AR49,'シフト記号表（勤務時間帯)'!$C$5:$U$36,19,0))</f>
        <v>
</v>
      </c>
      <c r="AS51" s="122" t="str">
        <f aca="false">
IF(AS49="","",VLOOKUP(AS49,'シフト記号表（勤務時間帯)'!$C$5:$U$36,19,0))</f>
        <v>
</v>
      </c>
      <c r="AT51" s="123" t="str">
        <f aca="false">
IF(AT49="","",VLOOKUP(AT49,'シフト記号表（勤務時間帯)'!$C$5:$U$36,19,0))</f>
        <v>
</v>
      </c>
      <c r="AU51" s="121" t="str">
        <f aca="false">
IF(AU49="","",VLOOKUP(AU49,'シフト記号表（勤務時間帯)'!$C$5:$U$36,19,0))</f>
        <v>
</v>
      </c>
      <c r="AV51" s="122" t="str">
        <f aca="false">
IF(AV49="","",VLOOKUP(AV49,'シフト記号表（勤務時間帯)'!$C$5:$U$36,19,0))</f>
        <v>
</v>
      </c>
      <c r="AW51" s="123" t="str">
        <f aca="false">
IF(AW49="","",VLOOKUP(AW49,'シフト記号表（勤務時間帯)'!$C$5:$U$36,19,0))</f>
        <v>
</v>
      </c>
      <c r="AX51" s="124" t="n">
        <f aca="false">
IF($BB$3="計画",SUM(S51:AT51),IF($BB$3="実績",SUM(S51:AW51),""))</f>
        <v>
0</v>
      </c>
      <c r="AY51" s="124"/>
      <c r="AZ51" s="125" t="n">
        <f aca="false">
IF($BB$3="計画",AX51/4,IF($BB$3="実績",))</f>
        <v>
0</v>
      </c>
      <c r="BA51" s="125"/>
      <c r="BB51" s="143"/>
      <c r="BC51" s="143"/>
      <c r="BD51" s="143"/>
      <c r="BE51" s="143"/>
      <c r="BF51" s="143"/>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20.25" hidden="false" customHeight="true" outlineLevel="0" collapsed="false">
      <c r="A52" s="0"/>
      <c r="B52" s="83" t="n">
        <f aca="false">
B49+1</f>
        <v>
11</v>
      </c>
      <c r="C52" s="126"/>
      <c r="D52" s="126"/>
      <c r="E52" s="126"/>
      <c r="F52" s="127"/>
      <c r="G52" s="128"/>
      <c r="H52" s="225"/>
      <c r="I52" s="225"/>
      <c r="J52" s="225"/>
      <c r="K52" s="225"/>
      <c r="L52" s="130"/>
      <c r="M52" s="130"/>
      <c r="N52" s="130"/>
      <c r="O52" s="130"/>
      <c r="P52" s="131" t="s">
        <v>
58</v>
      </c>
      <c r="Q52" s="131"/>
      <c r="R52" s="131"/>
      <c r="S52" s="132"/>
      <c r="T52" s="133"/>
      <c r="U52" s="133"/>
      <c r="V52" s="133"/>
      <c r="W52" s="133"/>
      <c r="X52" s="133"/>
      <c r="Y52" s="134"/>
      <c r="Z52" s="132"/>
      <c r="AA52" s="133"/>
      <c r="AB52" s="133"/>
      <c r="AC52" s="133"/>
      <c r="AD52" s="133"/>
      <c r="AE52" s="133"/>
      <c r="AF52" s="134"/>
      <c r="AG52" s="132"/>
      <c r="AH52" s="133"/>
      <c r="AI52" s="133"/>
      <c r="AJ52" s="133"/>
      <c r="AK52" s="133"/>
      <c r="AL52" s="133"/>
      <c r="AM52" s="134"/>
      <c r="AN52" s="132"/>
      <c r="AO52" s="133"/>
      <c r="AP52" s="133"/>
      <c r="AQ52" s="133"/>
      <c r="AR52" s="133"/>
      <c r="AS52" s="133"/>
      <c r="AT52" s="134"/>
      <c r="AU52" s="132"/>
      <c r="AV52" s="133"/>
      <c r="AW52" s="134"/>
      <c r="AX52" s="135"/>
      <c r="AY52" s="135"/>
      <c r="AZ52" s="136"/>
      <c r="BA52" s="136"/>
      <c r="BB52" s="143"/>
      <c r="BC52" s="143"/>
      <c r="BD52" s="143"/>
      <c r="BE52" s="143"/>
      <c r="BF52" s="143"/>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20.25" hidden="false" customHeight="true" outlineLevel="0" collapsed="false">
      <c r="A53" s="0"/>
      <c r="B53" s="83"/>
      <c r="C53" s="226"/>
      <c r="D53" s="226"/>
      <c r="E53" s="226"/>
      <c r="F53" s="111"/>
      <c r="G53" s="128"/>
      <c r="H53" s="225"/>
      <c r="I53" s="225"/>
      <c r="J53" s="225"/>
      <c r="K53" s="225"/>
      <c r="L53" s="130"/>
      <c r="M53" s="130"/>
      <c r="N53" s="130"/>
      <c r="O53" s="130"/>
      <c r="P53" s="112" t="s">
        <v>
62</v>
      </c>
      <c r="Q53" s="112"/>
      <c r="R53" s="112"/>
      <c r="S53" s="113" t="str">
        <f aca="false">
IF(S52="","",VLOOKUP(S52,'シフト記号表（勤務時間帯)'!$C$5:$K$36,9,0))</f>
        <v>
</v>
      </c>
      <c r="T53" s="114" t="str">
        <f aca="false">
IF(T52="","",VLOOKUP(T52,'シフト記号表（勤務時間帯)'!$C$5:$K$36,9,0))</f>
        <v>
</v>
      </c>
      <c r="U53" s="114" t="str">
        <f aca="false">
IF(U52="","",VLOOKUP(U52,'シフト記号表（勤務時間帯)'!$C$5:$K$36,9,0))</f>
        <v>
</v>
      </c>
      <c r="V53" s="114" t="str">
        <f aca="false">
IF(V52="","",VLOOKUP(V52,'シフト記号表（勤務時間帯)'!$C$5:$K$36,9,0))</f>
        <v>
</v>
      </c>
      <c r="W53" s="114" t="str">
        <f aca="false">
IF(W52="","",VLOOKUP(W52,'シフト記号表（勤務時間帯)'!$C$5:$K$36,9,0))</f>
        <v>
</v>
      </c>
      <c r="X53" s="114" t="str">
        <f aca="false">
IF(X52="","",VLOOKUP(X52,'シフト記号表（勤務時間帯)'!$C$5:$K$36,9,0))</f>
        <v>
</v>
      </c>
      <c r="Y53" s="115" t="str">
        <f aca="false">
IF(Y52="","",VLOOKUP(Y52,'シフト記号表（勤務時間帯)'!$C$5:$K$36,9,0))</f>
        <v>
</v>
      </c>
      <c r="Z53" s="113" t="str">
        <f aca="false">
IF(Z52="","",VLOOKUP(Z52,'シフト記号表（勤務時間帯)'!$C$5:$K$36,9,0))</f>
        <v>
</v>
      </c>
      <c r="AA53" s="114" t="str">
        <f aca="false">
IF(AA52="","",VLOOKUP(AA52,'シフト記号表（勤務時間帯)'!$C$5:$K$36,9,0))</f>
        <v>
</v>
      </c>
      <c r="AB53" s="114" t="str">
        <f aca="false">
IF(AB52="","",VLOOKUP(AB52,'シフト記号表（勤務時間帯)'!$C$5:$K$36,9,0))</f>
        <v>
</v>
      </c>
      <c r="AC53" s="114" t="str">
        <f aca="false">
IF(AC52="","",VLOOKUP(AC52,'シフト記号表（勤務時間帯)'!$C$5:$K$36,9,0))</f>
        <v>
</v>
      </c>
      <c r="AD53" s="114" t="str">
        <f aca="false">
IF(AD52="","",VLOOKUP(AD52,'シフト記号表（勤務時間帯)'!$C$5:$K$36,9,0))</f>
        <v>
</v>
      </c>
      <c r="AE53" s="114" t="str">
        <f aca="false">
IF(AE52="","",VLOOKUP(AE52,'シフト記号表（勤務時間帯)'!$C$5:$K$36,9,0))</f>
        <v>
</v>
      </c>
      <c r="AF53" s="115" t="str">
        <f aca="false">
IF(AF52="","",VLOOKUP(AF52,'シフト記号表（勤務時間帯)'!$C$5:$K$36,9,0))</f>
        <v>
</v>
      </c>
      <c r="AG53" s="113" t="str">
        <f aca="false">
IF(AG52="","",VLOOKUP(AG52,'シフト記号表（勤務時間帯)'!$C$5:$K$36,9,0))</f>
        <v>
</v>
      </c>
      <c r="AH53" s="114" t="str">
        <f aca="false">
IF(AH52="","",VLOOKUP(AH52,'シフト記号表（勤務時間帯)'!$C$5:$K$36,9,0))</f>
        <v>
</v>
      </c>
      <c r="AI53" s="114" t="str">
        <f aca="false">
IF(AI52="","",VLOOKUP(AI52,'シフト記号表（勤務時間帯)'!$C$5:$K$36,9,0))</f>
        <v>
</v>
      </c>
      <c r="AJ53" s="114" t="str">
        <f aca="false">
IF(AJ52="","",VLOOKUP(AJ52,'シフト記号表（勤務時間帯)'!$C$5:$K$36,9,0))</f>
        <v>
</v>
      </c>
      <c r="AK53" s="114" t="str">
        <f aca="false">
IF(AK52="","",VLOOKUP(AK52,'シフト記号表（勤務時間帯)'!$C$5:$K$36,9,0))</f>
        <v>
</v>
      </c>
      <c r="AL53" s="114" t="str">
        <f aca="false">
IF(AL52="","",VLOOKUP(AL52,'シフト記号表（勤務時間帯)'!$C$5:$K$36,9,0))</f>
        <v>
</v>
      </c>
      <c r="AM53" s="115" t="str">
        <f aca="false">
IF(AM52="","",VLOOKUP(AM52,'シフト記号表（勤務時間帯)'!$C$5:$K$36,9,0))</f>
        <v>
</v>
      </c>
      <c r="AN53" s="113" t="str">
        <f aca="false">
IF(AN52="","",VLOOKUP(AN52,'シフト記号表（勤務時間帯)'!$C$5:$K$36,9,0))</f>
        <v>
</v>
      </c>
      <c r="AO53" s="114" t="str">
        <f aca="false">
IF(AO52="","",VLOOKUP(AO52,'シフト記号表（勤務時間帯)'!$C$5:$K$36,9,0))</f>
        <v>
</v>
      </c>
      <c r="AP53" s="114" t="str">
        <f aca="false">
IF(AP52="","",VLOOKUP(AP52,'シフト記号表（勤務時間帯)'!$C$5:$K$36,9,0))</f>
        <v>
</v>
      </c>
      <c r="AQ53" s="114" t="str">
        <f aca="false">
IF(AQ52="","",VLOOKUP(AQ52,'シフト記号表（勤務時間帯)'!$C$5:$K$36,9,0))</f>
        <v>
</v>
      </c>
      <c r="AR53" s="114" t="str">
        <f aca="false">
IF(AR52="","",VLOOKUP(AR52,'シフト記号表（勤務時間帯)'!$C$5:$K$36,9,0))</f>
        <v>
</v>
      </c>
      <c r="AS53" s="114" t="str">
        <f aca="false">
IF(AS52="","",VLOOKUP(AS52,'シフト記号表（勤務時間帯)'!$C$5:$K$36,9,0))</f>
        <v>
</v>
      </c>
      <c r="AT53" s="115" t="str">
        <f aca="false">
IF(AT52="","",VLOOKUP(AT52,'シフト記号表（勤務時間帯)'!$C$5:$K$36,9,0))</f>
        <v>
</v>
      </c>
      <c r="AU53" s="113" t="str">
        <f aca="false">
IF(AU52="","",VLOOKUP(AU52,'シフト記号表（勤務時間帯)'!$C$5:$K$36,9,0))</f>
        <v>
</v>
      </c>
      <c r="AV53" s="114" t="str">
        <f aca="false">
IF(AV52="","",VLOOKUP(AV52,'シフト記号表（勤務時間帯)'!$C$5:$K$36,9,0))</f>
        <v>
</v>
      </c>
      <c r="AW53" s="115" t="str">
        <f aca="false">
IF(AW52="","",VLOOKUP(AW52,'シフト記号表（勤務時間帯)'!$C$5:$K$36,9,0))</f>
        <v>
</v>
      </c>
      <c r="AX53" s="116" t="n">
        <f aca="false">
IF($BB$3="計画",SUM(S53:AT53),IF($BB$3="実績",SUM(S53:AW53),""))</f>
        <v>
0</v>
      </c>
      <c r="AY53" s="116"/>
      <c r="AZ53" s="117" t="n">
        <f aca="false">
IF($BB$3="計画",AX53/4,IF($BB$3="実績",))</f>
        <v>
0</v>
      </c>
      <c r="BA53" s="117"/>
      <c r="BB53" s="143"/>
      <c r="BC53" s="143"/>
      <c r="BD53" s="143"/>
      <c r="BE53" s="143"/>
      <c r="BF53" s="143"/>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20.25" hidden="false" customHeight="true" outlineLevel="0" collapsed="false">
      <c r="A54" s="0"/>
      <c r="B54" s="83"/>
      <c r="C54" s="118"/>
      <c r="D54" s="118"/>
      <c r="E54" s="118"/>
      <c r="F54" s="111" t="n">
        <f aca="false">
C53</f>
        <v>
0</v>
      </c>
      <c r="G54" s="128"/>
      <c r="H54" s="225"/>
      <c r="I54" s="225"/>
      <c r="J54" s="225"/>
      <c r="K54" s="225"/>
      <c r="L54" s="130"/>
      <c r="M54" s="130"/>
      <c r="N54" s="130"/>
      <c r="O54" s="130"/>
      <c r="P54" s="120" t="s">
        <v>
63</v>
      </c>
      <c r="Q54" s="120"/>
      <c r="R54" s="120"/>
      <c r="S54" s="121" t="str">
        <f aca="false">
IF(S52="","",VLOOKUP(S52,'シフト記号表（勤務時間帯)'!$C$5:$U$36,19,0))</f>
        <v>
</v>
      </c>
      <c r="T54" s="122" t="str">
        <f aca="false">
IF(T52="","",VLOOKUP(T52,'シフト記号表（勤務時間帯)'!$C$5:$U$36,19,0))</f>
        <v>
</v>
      </c>
      <c r="U54" s="122" t="str">
        <f aca="false">
IF(U52="","",VLOOKUP(U52,'シフト記号表（勤務時間帯)'!$C$5:$U$36,19,0))</f>
        <v>
</v>
      </c>
      <c r="V54" s="122" t="str">
        <f aca="false">
IF(V52="","",VLOOKUP(V52,'シフト記号表（勤務時間帯)'!$C$5:$U$36,19,0))</f>
        <v>
</v>
      </c>
      <c r="W54" s="122" t="str">
        <f aca="false">
IF(W52="","",VLOOKUP(W52,'シフト記号表（勤務時間帯)'!$C$5:$U$36,19,0))</f>
        <v>
</v>
      </c>
      <c r="X54" s="122" t="str">
        <f aca="false">
IF(X52="","",VLOOKUP(X52,'シフト記号表（勤務時間帯)'!$C$5:$U$36,19,0))</f>
        <v>
</v>
      </c>
      <c r="Y54" s="123" t="str">
        <f aca="false">
IF(Y52="","",VLOOKUP(Y52,'シフト記号表（勤務時間帯)'!$C$5:$U$36,19,0))</f>
        <v>
</v>
      </c>
      <c r="Z54" s="121" t="str">
        <f aca="false">
IF(Z52="","",VLOOKUP(Z52,'シフト記号表（勤務時間帯)'!$C$5:$U$36,19,0))</f>
        <v>
</v>
      </c>
      <c r="AA54" s="122" t="str">
        <f aca="false">
IF(AA52="","",VLOOKUP(AA52,'シフト記号表（勤務時間帯)'!$C$5:$U$36,19,0))</f>
        <v>
</v>
      </c>
      <c r="AB54" s="122" t="str">
        <f aca="false">
IF(AB52="","",VLOOKUP(AB52,'シフト記号表（勤務時間帯)'!$C$5:$U$36,19,0))</f>
        <v>
</v>
      </c>
      <c r="AC54" s="122" t="str">
        <f aca="false">
IF(AC52="","",VLOOKUP(AC52,'シフト記号表（勤務時間帯)'!$C$5:$U$36,19,0))</f>
        <v>
</v>
      </c>
      <c r="AD54" s="122" t="str">
        <f aca="false">
IF(AD52="","",VLOOKUP(AD52,'シフト記号表（勤務時間帯)'!$C$5:$U$36,19,0))</f>
        <v>
</v>
      </c>
      <c r="AE54" s="122" t="str">
        <f aca="false">
IF(AE52="","",VLOOKUP(AE52,'シフト記号表（勤務時間帯)'!$C$5:$U$36,19,0))</f>
        <v>
</v>
      </c>
      <c r="AF54" s="123" t="str">
        <f aca="false">
IF(AF52="","",VLOOKUP(AF52,'シフト記号表（勤務時間帯)'!$C$5:$U$36,19,0))</f>
        <v>
</v>
      </c>
      <c r="AG54" s="121" t="str">
        <f aca="false">
IF(AG52="","",VLOOKUP(AG52,'シフト記号表（勤務時間帯)'!$C$5:$U$36,19,0))</f>
        <v>
</v>
      </c>
      <c r="AH54" s="122" t="str">
        <f aca="false">
IF(AH52="","",VLOOKUP(AH52,'シフト記号表（勤務時間帯)'!$C$5:$U$36,19,0))</f>
        <v>
</v>
      </c>
      <c r="AI54" s="122" t="str">
        <f aca="false">
IF(AI52="","",VLOOKUP(AI52,'シフト記号表（勤務時間帯)'!$C$5:$U$36,19,0))</f>
        <v>
</v>
      </c>
      <c r="AJ54" s="122" t="str">
        <f aca="false">
IF(AJ52="","",VLOOKUP(AJ52,'シフト記号表（勤務時間帯)'!$C$5:$U$36,19,0))</f>
        <v>
</v>
      </c>
      <c r="AK54" s="122" t="str">
        <f aca="false">
IF(AK52="","",VLOOKUP(AK52,'シフト記号表（勤務時間帯)'!$C$5:$U$36,19,0))</f>
        <v>
</v>
      </c>
      <c r="AL54" s="122" t="str">
        <f aca="false">
IF(AL52="","",VLOOKUP(AL52,'シフト記号表（勤務時間帯)'!$C$5:$U$36,19,0))</f>
        <v>
</v>
      </c>
      <c r="AM54" s="123" t="str">
        <f aca="false">
IF(AM52="","",VLOOKUP(AM52,'シフト記号表（勤務時間帯)'!$C$5:$U$36,19,0))</f>
        <v>
</v>
      </c>
      <c r="AN54" s="121" t="str">
        <f aca="false">
IF(AN52="","",VLOOKUP(AN52,'シフト記号表（勤務時間帯)'!$C$5:$U$36,19,0))</f>
        <v>
</v>
      </c>
      <c r="AO54" s="122" t="str">
        <f aca="false">
IF(AO52="","",VLOOKUP(AO52,'シフト記号表（勤務時間帯)'!$C$5:$U$36,19,0))</f>
        <v>
</v>
      </c>
      <c r="AP54" s="122" t="str">
        <f aca="false">
IF(AP52="","",VLOOKUP(AP52,'シフト記号表（勤務時間帯)'!$C$5:$U$36,19,0))</f>
        <v>
</v>
      </c>
      <c r="AQ54" s="122" t="str">
        <f aca="false">
IF(AQ52="","",VLOOKUP(AQ52,'シフト記号表（勤務時間帯)'!$C$5:$U$36,19,0))</f>
        <v>
</v>
      </c>
      <c r="AR54" s="122" t="str">
        <f aca="false">
IF(AR52="","",VLOOKUP(AR52,'シフト記号表（勤務時間帯)'!$C$5:$U$36,19,0))</f>
        <v>
</v>
      </c>
      <c r="AS54" s="122" t="str">
        <f aca="false">
IF(AS52="","",VLOOKUP(AS52,'シフト記号表（勤務時間帯)'!$C$5:$U$36,19,0))</f>
        <v>
</v>
      </c>
      <c r="AT54" s="123" t="str">
        <f aca="false">
IF(AT52="","",VLOOKUP(AT52,'シフト記号表（勤務時間帯)'!$C$5:$U$36,19,0))</f>
        <v>
</v>
      </c>
      <c r="AU54" s="121" t="str">
        <f aca="false">
IF(AU52="","",VLOOKUP(AU52,'シフト記号表（勤務時間帯)'!$C$5:$U$36,19,0))</f>
        <v>
</v>
      </c>
      <c r="AV54" s="122" t="str">
        <f aca="false">
IF(AV52="","",VLOOKUP(AV52,'シフト記号表（勤務時間帯)'!$C$5:$U$36,19,0))</f>
        <v>
</v>
      </c>
      <c r="AW54" s="123" t="str">
        <f aca="false">
IF(AW52="","",VLOOKUP(AW52,'シフト記号表（勤務時間帯)'!$C$5:$U$36,19,0))</f>
        <v>
</v>
      </c>
      <c r="AX54" s="124" t="n">
        <f aca="false">
IF($BB$3="計画",SUM(S54:AT54),IF($BB$3="実績",SUM(S54:AW54),""))</f>
        <v>
0</v>
      </c>
      <c r="AY54" s="124"/>
      <c r="AZ54" s="125" t="n">
        <f aca="false">
IF($BB$3="計画",AX54/4,IF($BB$3="実績",))</f>
        <v>
0</v>
      </c>
      <c r="BA54" s="125"/>
      <c r="BB54" s="143"/>
      <c r="BC54" s="143"/>
      <c r="BD54" s="143"/>
      <c r="BE54" s="143"/>
      <c r="BF54" s="143"/>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20.25" hidden="false" customHeight="true" outlineLevel="0" collapsed="false">
      <c r="A55" s="0"/>
      <c r="B55" s="83" t="n">
        <f aca="false">
B52+1</f>
        <v>
12</v>
      </c>
      <c r="C55" s="126"/>
      <c r="D55" s="126"/>
      <c r="E55" s="126"/>
      <c r="F55" s="127"/>
      <c r="G55" s="128"/>
      <c r="H55" s="225"/>
      <c r="I55" s="225"/>
      <c r="J55" s="225"/>
      <c r="K55" s="225"/>
      <c r="L55" s="130"/>
      <c r="M55" s="130"/>
      <c r="N55" s="130"/>
      <c r="O55" s="130"/>
      <c r="P55" s="131" t="s">
        <v>
58</v>
      </c>
      <c r="Q55" s="131"/>
      <c r="R55" s="131"/>
      <c r="S55" s="132"/>
      <c r="T55" s="133"/>
      <c r="U55" s="133"/>
      <c r="V55" s="133"/>
      <c r="W55" s="133"/>
      <c r="X55" s="133"/>
      <c r="Y55" s="134"/>
      <c r="Z55" s="132"/>
      <c r="AA55" s="133"/>
      <c r="AB55" s="133"/>
      <c r="AC55" s="133"/>
      <c r="AD55" s="133"/>
      <c r="AE55" s="133"/>
      <c r="AF55" s="134"/>
      <c r="AG55" s="132"/>
      <c r="AH55" s="133"/>
      <c r="AI55" s="133"/>
      <c r="AJ55" s="133"/>
      <c r="AK55" s="133"/>
      <c r="AL55" s="133"/>
      <c r="AM55" s="134"/>
      <c r="AN55" s="132"/>
      <c r="AO55" s="133"/>
      <c r="AP55" s="133"/>
      <c r="AQ55" s="133"/>
      <c r="AR55" s="133"/>
      <c r="AS55" s="133"/>
      <c r="AT55" s="134"/>
      <c r="AU55" s="132"/>
      <c r="AV55" s="133"/>
      <c r="AW55" s="134"/>
      <c r="AX55" s="135"/>
      <c r="AY55" s="135"/>
      <c r="AZ55" s="136"/>
      <c r="BA55" s="136"/>
      <c r="BB55" s="143"/>
      <c r="BC55" s="143"/>
      <c r="BD55" s="143"/>
      <c r="BE55" s="143"/>
      <c r="BF55" s="143"/>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20.25" hidden="false" customHeight="true" outlineLevel="0" collapsed="false">
      <c r="A56" s="0"/>
      <c r="B56" s="83"/>
      <c r="C56" s="226"/>
      <c r="D56" s="226"/>
      <c r="E56" s="226"/>
      <c r="F56" s="111"/>
      <c r="G56" s="128"/>
      <c r="H56" s="225"/>
      <c r="I56" s="225"/>
      <c r="J56" s="225"/>
      <c r="K56" s="225"/>
      <c r="L56" s="130"/>
      <c r="M56" s="130"/>
      <c r="N56" s="130"/>
      <c r="O56" s="130"/>
      <c r="P56" s="112" t="s">
        <v>
62</v>
      </c>
      <c r="Q56" s="112"/>
      <c r="R56" s="112"/>
      <c r="S56" s="113" t="str">
        <f aca="false">
IF(S55="","",VLOOKUP(S55,'シフト記号表（勤務時間帯)'!$C$5:$K$36,9,0))</f>
        <v>
</v>
      </c>
      <c r="T56" s="114" t="str">
        <f aca="false">
IF(T55="","",VLOOKUP(T55,'シフト記号表（勤務時間帯)'!$C$5:$K$36,9,0))</f>
        <v>
</v>
      </c>
      <c r="U56" s="114" t="str">
        <f aca="false">
IF(U55="","",VLOOKUP(U55,'シフト記号表（勤務時間帯)'!$C$5:$K$36,9,0))</f>
        <v>
</v>
      </c>
      <c r="V56" s="114" t="str">
        <f aca="false">
IF(V55="","",VLOOKUP(V55,'シフト記号表（勤務時間帯)'!$C$5:$K$36,9,0))</f>
        <v>
</v>
      </c>
      <c r="W56" s="114" t="str">
        <f aca="false">
IF(W55="","",VLOOKUP(W55,'シフト記号表（勤務時間帯)'!$C$5:$K$36,9,0))</f>
        <v>
</v>
      </c>
      <c r="X56" s="114" t="str">
        <f aca="false">
IF(X55="","",VLOOKUP(X55,'シフト記号表（勤務時間帯)'!$C$5:$K$36,9,0))</f>
        <v>
</v>
      </c>
      <c r="Y56" s="115" t="str">
        <f aca="false">
IF(Y55="","",VLOOKUP(Y55,'シフト記号表（勤務時間帯)'!$C$5:$K$36,9,0))</f>
        <v>
</v>
      </c>
      <c r="Z56" s="113" t="str">
        <f aca="false">
IF(Z55="","",VLOOKUP(Z55,'シフト記号表（勤務時間帯)'!$C$5:$K$36,9,0))</f>
        <v>
</v>
      </c>
      <c r="AA56" s="114" t="str">
        <f aca="false">
IF(AA55="","",VLOOKUP(AA55,'シフト記号表（勤務時間帯)'!$C$5:$K$36,9,0))</f>
        <v>
</v>
      </c>
      <c r="AB56" s="114" t="str">
        <f aca="false">
IF(AB55="","",VLOOKUP(AB55,'シフト記号表（勤務時間帯)'!$C$5:$K$36,9,0))</f>
        <v>
</v>
      </c>
      <c r="AC56" s="114" t="str">
        <f aca="false">
IF(AC55="","",VLOOKUP(AC55,'シフト記号表（勤務時間帯)'!$C$5:$K$36,9,0))</f>
        <v>
</v>
      </c>
      <c r="AD56" s="114" t="str">
        <f aca="false">
IF(AD55="","",VLOOKUP(AD55,'シフト記号表（勤務時間帯)'!$C$5:$K$36,9,0))</f>
        <v>
</v>
      </c>
      <c r="AE56" s="114" t="str">
        <f aca="false">
IF(AE55="","",VLOOKUP(AE55,'シフト記号表（勤務時間帯)'!$C$5:$K$36,9,0))</f>
        <v>
</v>
      </c>
      <c r="AF56" s="115" t="str">
        <f aca="false">
IF(AF55="","",VLOOKUP(AF55,'シフト記号表（勤務時間帯)'!$C$5:$K$36,9,0))</f>
        <v>
</v>
      </c>
      <c r="AG56" s="113" t="str">
        <f aca="false">
IF(AG55="","",VLOOKUP(AG55,'シフト記号表（勤務時間帯)'!$C$5:$K$36,9,0))</f>
        <v>
</v>
      </c>
      <c r="AH56" s="114" t="str">
        <f aca="false">
IF(AH55="","",VLOOKUP(AH55,'シフト記号表（勤務時間帯)'!$C$5:$K$36,9,0))</f>
        <v>
</v>
      </c>
      <c r="AI56" s="114" t="str">
        <f aca="false">
IF(AI55="","",VLOOKUP(AI55,'シフト記号表（勤務時間帯)'!$C$5:$K$36,9,0))</f>
        <v>
</v>
      </c>
      <c r="AJ56" s="114" t="str">
        <f aca="false">
IF(AJ55="","",VLOOKUP(AJ55,'シフト記号表（勤務時間帯)'!$C$5:$K$36,9,0))</f>
        <v>
</v>
      </c>
      <c r="AK56" s="114" t="str">
        <f aca="false">
IF(AK55="","",VLOOKUP(AK55,'シフト記号表（勤務時間帯)'!$C$5:$K$36,9,0))</f>
        <v>
</v>
      </c>
      <c r="AL56" s="114" t="str">
        <f aca="false">
IF(AL55="","",VLOOKUP(AL55,'シフト記号表（勤務時間帯)'!$C$5:$K$36,9,0))</f>
        <v>
</v>
      </c>
      <c r="AM56" s="115" t="str">
        <f aca="false">
IF(AM55="","",VLOOKUP(AM55,'シフト記号表（勤務時間帯)'!$C$5:$K$36,9,0))</f>
        <v>
</v>
      </c>
      <c r="AN56" s="113" t="str">
        <f aca="false">
IF(AN55="","",VLOOKUP(AN55,'シフト記号表（勤務時間帯)'!$C$5:$K$36,9,0))</f>
        <v>
</v>
      </c>
      <c r="AO56" s="114" t="str">
        <f aca="false">
IF(AO55="","",VLOOKUP(AO55,'シフト記号表（勤務時間帯)'!$C$5:$K$36,9,0))</f>
        <v>
</v>
      </c>
      <c r="AP56" s="114" t="str">
        <f aca="false">
IF(AP55="","",VLOOKUP(AP55,'シフト記号表（勤務時間帯)'!$C$5:$K$36,9,0))</f>
        <v>
</v>
      </c>
      <c r="AQ56" s="114" t="str">
        <f aca="false">
IF(AQ55="","",VLOOKUP(AQ55,'シフト記号表（勤務時間帯)'!$C$5:$K$36,9,0))</f>
        <v>
</v>
      </c>
      <c r="AR56" s="114" t="str">
        <f aca="false">
IF(AR55="","",VLOOKUP(AR55,'シフト記号表（勤務時間帯)'!$C$5:$K$36,9,0))</f>
        <v>
</v>
      </c>
      <c r="AS56" s="114" t="str">
        <f aca="false">
IF(AS55="","",VLOOKUP(AS55,'シフト記号表（勤務時間帯)'!$C$5:$K$36,9,0))</f>
        <v>
</v>
      </c>
      <c r="AT56" s="115" t="str">
        <f aca="false">
IF(AT55="","",VLOOKUP(AT55,'シフト記号表（勤務時間帯)'!$C$5:$K$36,9,0))</f>
        <v>
</v>
      </c>
      <c r="AU56" s="113" t="str">
        <f aca="false">
IF(AU55="","",VLOOKUP(AU55,'シフト記号表（勤務時間帯)'!$C$5:$K$36,9,0))</f>
        <v>
</v>
      </c>
      <c r="AV56" s="114" t="str">
        <f aca="false">
IF(AV55="","",VLOOKUP(AV55,'シフト記号表（勤務時間帯)'!$C$5:$K$36,9,0))</f>
        <v>
</v>
      </c>
      <c r="AW56" s="115" t="str">
        <f aca="false">
IF(AW55="","",VLOOKUP(AW55,'シフト記号表（勤務時間帯)'!$C$5:$K$36,9,0))</f>
        <v>
</v>
      </c>
      <c r="AX56" s="116" t="n">
        <f aca="false">
IF($BB$3="計画",SUM(S56:AT56),IF($BB$3="実績",SUM(S56:AW56),""))</f>
        <v>
0</v>
      </c>
      <c r="AY56" s="116"/>
      <c r="AZ56" s="117" t="n">
        <f aca="false">
IF($BB$3="計画",AX56/4,IF($BB$3="実績",))</f>
        <v>
0</v>
      </c>
      <c r="BA56" s="117"/>
      <c r="BB56" s="143"/>
      <c r="BC56" s="143"/>
      <c r="BD56" s="143"/>
      <c r="BE56" s="143"/>
      <c r="BF56" s="143"/>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20.25" hidden="false" customHeight="true" outlineLevel="0" collapsed="false">
      <c r="A57" s="0"/>
      <c r="B57" s="83"/>
      <c r="C57" s="118"/>
      <c r="D57" s="118"/>
      <c r="E57" s="118"/>
      <c r="F57" s="111" t="n">
        <f aca="false">
C56</f>
        <v>
0</v>
      </c>
      <c r="G57" s="128"/>
      <c r="H57" s="225"/>
      <c r="I57" s="225"/>
      <c r="J57" s="225"/>
      <c r="K57" s="225"/>
      <c r="L57" s="130"/>
      <c r="M57" s="130"/>
      <c r="N57" s="130"/>
      <c r="O57" s="130"/>
      <c r="P57" s="120" t="s">
        <v>
63</v>
      </c>
      <c r="Q57" s="120"/>
      <c r="R57" s="120"/>
      <c r="S57" s="121" t="str">
        <f aca="false">
IF(S55="","",VLOOKUP(S55,'シフト記号表（勤務時間帯)'!$C$5:$U$36,19,0))</f>
        <v>
</v>
      </c>
      <c r="T57" s="122" t="str">
        <f aca="false">
IF(T55="","",VLOOKUP(T55,'シフト記号表（勤務時間帯)'!$C$5:$U$36,19,0))</f>
        <v>
</v>
      </c>
      <c r="U57" s="122" t="str">
        <f aca="false">
IF(U55="","",VLOOKUP(U55,'シフト記号表（勤務時間帯)'!$C$5:$U$36,19,0))</f>
        <v>
</v>
      </c>
      <c r="V57" s="122" t="str">
        <f aca="false">
IF(V55="","",VLOOKUP(V55,'シフト記号表（勤務時間帯)'!$C$5:$U$36,19,0))</f>
        <v>
</v>
      </c>
      <c r="W57" s="122" t="str">
        <f aca="false">
IF(W55="","",VLOOKUP(W55,'シフト記号表（勤務時間帯)'!$C$5:$U$36,19,0))</f>
        <v>
</v>
      </c>
      <c r="X57" s="122" t="str">
        <f aca="false">
IF(X55="","",VLOOKUP(X55,'シフト記号表（勤務時間帯)'!$C$5:$U$36,19,0))</f>
        <v>
</v>
      </c>
      <c r="Y57" s="123" t="str">
        <f aca="false">
IF(Y55="","",VLOOKUP(Y55,'シフト記号表（勤務時間帯)'!$C$5:$U$36,19,0))</f>
        <v>
</v>
      </c>
      <c r="Z57" s="121" t="str">
        <f aca="false">
IF(Z55="","",VLOOKUP(Z55,'シフト記号表（勤務時間帯)'!$C$5:$U$36,19,0))</f>
        <v>
</v>
      </c>
      <c r="AA57" s="122" t="str">
        <f aca="false">
IF(AA55="","",VLOOKUP(AA55,'シフト記号表（勤務時間帯)'!$C$5:$U$36,19,0))</f>
        <v>
</v>
      </c>
      <c r="AB57" s="122" t="str">
        <f aca="false">
IF(AB55="","",VLOOKUP(AB55,'シフト記号表（勤務時間帯)'!$C$5:$U$36,19,0))</f>
        <v>
</v>
      </c>
      <c r="AC57" s="122" t="str">
        <f aca="false">
IF(AC55="","",VLOOKUP(AC55,'シフト記号表（勤務時間帯)'!$C$5:$U$36,19,0))</f>
        <v>
</v>
      </c>
      <c r="AD57" s="122" t="str">
        <f aca="false">
IF(AD55="","",VLOOKUP(AD55,'シフト記号表（勤務時間帯)'!$C$5:$U$36,19,0))</f>
        <v>
</v>
      </c>
      <c r="AE57" s="122" t="str">
        <f aca="false">
IF(AE55="","",VLOOKUP(AE55,'シフト記号表（勤務時間帯)'!$C$5:$U$36,19,0))</f>
        <v>
</v>
      </c>
      <c r="AF57" s="123" t="str">
        <f aca="false">
IF(AF55="","",VLOOKUP(AF55,'シフト記号表（勤務時間帯)'!$C$5:$U$36,19,0))</f>
        <v>
</v>
      </c>
      <c r="AG57" s="121" t="str">
        <f aca="false">
IF(AG55="","",VLOOKUP(AG55,'シフト記号表（勤務時間帯)'!$C$5:$U$36,19,0))</f>
        <v>
</v>
      </c>
      <c r="AH57" s="122" t="str">
        <f aca="false">
IF(AH55="","",VLOOKUP(AH55,'シフト記号表（勤務時間帯)'!$C$5:$U$36,19,0))</f>
        <v>
</v>
      </c>
      <c r="AI57" s="122" t="str">
        <f aca="false">
IF(AI55="","",VLOOKUP(AI55,'シフト記号表（勤務時間帯)'!$C$5:$U$36,19,0))</f>
        <v>
</v>
      </c>
      <c r="AJ57" s="122" t="str">
        <f aca="false">
IF(AJ55="","",VLOOKUP(AJ55,'シフト記号表（勤務時間帯)'!$C$5:$U$36,19,0))</f>
        <v>
</v>
      </c>
      <c r="AK57" s="122" t="str">
        <f aca="false">
IF(AK55="","",VLOOKUP(AK55,'シフト記号表（勤務時間帯)'!$C$5:$U$36,19,0))</f>
        <v>
</v>
      </c>
      <c r="AL57" s="122" t="str">
        <f aca="false">
IF(AL55="","",VLOOKUP(AL55,'シフト記号表（勤務時間帯)'!$C$5:$U$36,19,0))</f>
        <v>
</v>
      </c>
      <c r="AM57" s="123" t="str">
        <f aca="false">
IF(AM55="","",VLOOKUP(AM55,'シフト記号表（勤務時間帯)'!$C$5:$U$36,19,0))</f>
        <v>
</v>
      </c>
      <c r="AN57" s="121" t="str">
        <f aca="false">
IF(AN55="","",VLOOKUP(AN55,'シフト記号表（勤務時間帯)'!$C$5:$U$36,19,0))</f>
        <v>
</v>
      </c>
      <c r="AO57" s="122" t="str">
        <f aca="false">
IF(AO55="","",VLOOKUP(AO55,'シフト記号表（勤務時間帯)'!$C$5:$U$36,19,0))</f>
        <v>
</v>
      </c>
      <c r="AP57" s="122" t="str">
        <f aca="false">
IF(AP55="","",VLOOKUP(AP55,'シフト記号表（勤務時間帯)'!$C$5:$U$36,19,0))</f>
        <v>
</v>
      </c>
      <c r="AQ57" s="122" t="str">
        <f aca="false">
IF(AQ55="","",VLOOKUP(AQ55,'シフト記号表（勤務時間帯)'!$C$5:$U$36,19,0))</f>
        <v>
</v>
      </c>
      <c r="AR57" s="122" t="str">
        <f aca="false">
IF(AR55="","",VLOOKUP(AR55,'シフト記号表（勤務時間帯)'!$C$5:$U$36,19,0))</f>
        <v>
</v>
      </c>
      <c r="AS57" s="122" t="str">
        <f aca="false">
IF(AS55="","",VLOOKUP(AS55,'シフト記号表（勤務時間帯)'!$C$5:$U$36,19,0))</f>
        <v>
</v>
      </c>
      <c r="AT57" s="123" t="str">
        <f aca="false">
IF(AT55="","",VLOOKUP(AT55,'シフト記号表（勤務時間帯)'!$C$5:$U$36,19,0))</f>
        <v>
</v>
      </c>
      <c r="AU57" s="121" t="str">
        <f aca="false">
IF(AU55="","",VLOOKUP(AU55,'シフト記号表（勤務時間帯)'!$C$5:$U$36,19,0))</f>
        <v>
</v>
      </c>
      <c r="AV57" s="122" t="str">
        <f aca="false">
IF(AV55="","",VLOOKUP(AV55,'シフト記号表（勤務時間帯)'!$C$5:$U$36,19,0))</f>
        <v>
</v>
      </c>
      <c r="AW57" s="123" t="str">
        <f aca="false">
IF(AW55="","",VLOOKUP(AW55,'シフト記号表（勤務時間帯)'!$C$5:$U$36,19,0))</f>
        <v>
</v>
      </c>
      <c r="AX57" s="124" t="n">
        <f aca="false">
IF($BB$3="計画",SUM(S57:AT57),IF($BB$3="実績",SUM(S57:AW57),""))</f>
        <v>
0</v>
      </c>
      <c r="AY57" s="124"/>
      <c r="AZ57" s="125" t="n">
        <f aca="false">
IF($BB$3="計画",AX57/4,IF($BB$3="実績",))</f>
        <v>
0</v>
      </c>
      <c r="BA57" s="125"/>
      <c r="BB57" s="143"/>
      <c r="BC57" s="143"/>
      <c r="BD57" s="143"/>
      <c r="BE57" s="143"/>
      <c r="BF57" s="143"/>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20.25" hidden="false" customHeight="true" outlineLevel="0" collapsed="false">
      <c r="A58" s="0"/>
      <c r="B58" s="144" t="n">
        <f aca="false">
B55+1</f>
        <v>
13</v>
      </c>
      <c r="C58" s="126"/>
      <c r="D58" s="126"/>
      <c r="E58" s="126"/>
      <c r="F58" s="127"/>
      <c r="G58" s="145"/>
      <c r="H58" s="146"/>
      <c r="I58" s="146"/>
      <c r="J58" s="146"/>
      <c r="K58" s="146"/>
      <c r="L58" s="147"/>
      <c r="M58" s="147"/>
      <c r="N58" s="147"/>
      <c r="O58" s="147"/>
      <c r="P58" s="131" t="s">
        <v>
58</v>
      </c>
      <c r="Q58" s="131"/>
      <c r="R58" s="131"/>
      <c r="S58" s="132"/>
      <c r="T58" s="133"/>
      <c r="U58" s="133"/>
      <c r="V58" s="133"/>
      <c r="W58" s="133"/>
      <c r="X58" s="133"/>
      <c r="Y58" s="134"/>
      <c r="Z58" s="132"/>
      <c r="AA58" s="133"/>
      <c r="AB58" s="133"/>
      <c r="AC58" s="133"/>
      <c r="AD58" s="133"/>
      <c r="AE58" s="133"/>
      <c r="AF58" s="134"/>
      <c r="AG58" s="132"/>
      <c r="AH58" s="133"/>
      <c r="AI58" s="133"/>
      <c r="AJ58" s="133"/>
      <c r="AK58" s="133"/>
      <c r="AL58" s="133"/>
      <c r="AM58" s="134"/>
      <c r="AN58" s="132"/>
      <c r="AO58" s="133"/>
      <c r="AP58" s="133"/>
      <c r="AQ58" s="133"/>
      <c r="AR58" s="133"/>
      <c r="AS58" s="133"/>
      <c r="AT58" s="134"/>
      <c r="AU58" s="132"/>
      <c r="AV58" s="133"/>
      <c r="AW58" s="134"/>
      <c r="AX58" s="135"/>
      <c r="AY58" s="135"/>
      <c r="AZ58" s="136"/>
      <c r="BA58" s="136"/>
      <c r="BB58" s="148"/>
      <c r="BC58" s="148"/>
      <c r="BD58" s="148"/>
      <c r="BE58" s="148"/>
      <c r="BF58" s="148"/>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20.25" hidden="false" customHeight="true" outlineLevel="0" collapsed="false">
      <c r="A59" s="0"/>
      <c r="B59" s="144"/>
      <c r="C59" s="226"/>
      <c r="D59" s="226"/>
      <c r="E59" s="226"/>
      <c r="F59" s="111"/>
      <c r="G59" s="145"/>
      <c r="H59" s="146"/>
      <c r="I59" s="146"/>
      <c r="J59" s="146"/>
      <c r="K59" s="146"/>
      <c r="L59" s="147"/>
      <c r="M59" s="147"/>
      <c r="N59" s="147"/>
      <c r="O59" s="147"/>
      <c r="P59" s="112" t="s">
        <v>
62</v>
      </c>
      <c r="Q59" s="112"/>
      <c r="R59" s="112"/>
      <c r="S59" s="113" t="str">
        <f aca="false">
IF(S58="","",VLOOKUP(S58,'シフト記号表（勤務時間帯)'!$C$5:$K$36,9,0))</f>
        <v>
</v>
      </c>
      <c r="T59" s="114" t="str">
        <f aca="false">
IF(T58="","",VLOOKUP(T58,'シフト記号表（勤務時間帯)'!$C$5:$K$36,9,0))</f>
        <v>
</v>
      </c>
      <c r="U59" s="114" t="str">
        <f aca="false">
IF(U58="","",VLOOKUP(U58,'シフト記号表（勤務時間帯)'!$C$5:$K$36,9,0))</f>
        <v>
</v>
      </c>
      <c r="V59" s="114" t="str">
        <f aca="false">
IF(V58="","",VLOOKUP(V58,'シフト記号表（勤務時間帯)'!$C$5:$K$36,9,0))</f>
        <v>
</v>
      </c>
      <c r="W59" s="114" t="str">
        <f aca="false">
IF(W58="","",VLOOKUP(W58,'シフト記号表（勤務時間帯)'!$C$5:$K$36,9,0))</f>
        <v>
</v>
      </c>
      <c r="X59" s="114" t="str">
        <f aca="false">
IF(X58="","",VLOOKUP(X58,'シフト記号表（勤務時間帯)'!$C$5:$K$36,9,0))</f>
        <v>
</v>
      </c>
      <c r="Y59" s="115" t="str">
        <f aca="false">
IF(Y58="","",VLOOKUP(Y58,'シフト記号表（勤務時間帯)'!$C$5:$K$36,9,0))</f>
        <v>
</v>
      </c>
      <c r="Z59" s="113" t="str">
        <f aca="false">
IF(Z58="","",VLOOKUP(Z58,'シフト記号表（勤務時間帯)'!$C$5:$K$36,9,0))</f>
        <v>
</v>
      </c>
      <c r="AA59" s="114" t="str">
        <f aca="false">
IF(AA58="","",VLOOKUP(AA58,'シフト記号表（勤務時間帯)'!$C$5:$K$36,9,0))</f>
        <v>
</v>
      </c>
      <c r="AB59" s="114" t="str">
        <f aca="false">
IF(AB58="","",VLOOKUP(AB58,'シフト記号表（勤務時間帯)'!$C$5:$K$36,9,0))</f>
        <v>
</v>
      </c>
      <c r="AC59" s="114" t="str">
        <f aca="false">
IF(AC58="","",VLOOKUP(AC58,'シフト記号表（勤務時間帯)'!$C$5:$K$36,9,0))</f>
        <v>
</v>
      </c>
      <c r="AD59" s="114" t="str">
        <f aca="false">
IF(AD58="","",VLOOKUP(AD58,'シフト記号表（勤務時間帯)'!$C$5:$K$36,9,0))</f>
        <v>
</v>
      </c>
      <c r="AE59" s="114" t="str">
        <f aca="false">
IF(AE58="","",VLOOKUP(AE58,'シフト記号表（勤務時間帯)'!$C$5:$K$36,9,0))</f>
        <v>
</v>
      </c>
      <c r="AF59" s="115" t="str">
        <f aca="false">
IF(AF58="","",VLOOKUP(AF58,'シフト記号表（勤務時間帯)'!$C$5:$K$36,9,0))</f>
        <v>
</v>
      </c>
      <c r="AG59" s="113" t="str">
        <f aca="false">
IF(AG58="","",VLOOKUP(AG58,'シフト記号表（勤務時間帯)'!$C$5:$K$36,9,0))</f>
        <v>
</v>
      </c>
      <c r="AH59" s="114" t="str">
        <f aca="false">
IF(AH58="","",VLOOKUP(AH58,'シフト記号表（勤務時間帯)'!$C$5:$K$36,9,0))</f>
        <v>
</v>
      </c>
      <c r="AI59" s="114" t="str">
        <f aca="false">
IF(AI58="","",VLOOKUP(AI58,'シフト記号表（勤務時間帯)'!$C$5:$K$36,9,0))</f>
        <v>
</v>
      </c>
      <c r="AJ59" s="114" t="str">
        <f aca="false">
IF(AJ58="","",VLOOKUP(AJ58,'シフト記号表（勤務時間帯)'!$C$5:$K$36,9,0))</f>
        <v>
</v>
      </c>
      <c r="AK59" s="114" t="str">
        <f aca="false">
IF(AK58="","",VLOOKUP(AK58,'シフト記号表（勤務時間帯)'!$C$5:$K$36,9,0))</f>
        <v>
</v>
      </c>
      <c r="AL59" s="114" t="str">
        <f aca="false">
IF(AL58="","",VLOOKUP(AL58,'シフト記号表（勤務時間帯)'!$C$5:$K$36,9,0))</f>
        <v>
</v>
      </c>
      <c r="AM59" s="115" t="str">
        <f aca="false">
IF(AM58="","",VLOOKUP(AM58,'シフト記号表（勤務時間帯)'!$C$5:$K$36,9,0))</f>
        <v>
</v>
      </c>
      <c r="AN59" s="113" t="str">
        <f aca="false">
IF(AN58="","",VLOOKUP(AN58,'シフト記号表（勤務時間帯)'!$C$5:$K$36,9,0))</f>
        <v>
</v>
      </c>
      <c r="AO59" s="114" t="str">
        <f aca="false">
IF(AO58="","",VLOOKUP(AO58,'シフト記号表（勤務時間帯)'!$C$5:$K$36,9,0))</f>
        <v>
</v>
      </c>
      <c r="AP59" s="114" t="str">
        <f aca="false">
IF(AP58="","",VLOOKUP(AP58,'シフト記号表（勤務時間帯)'!$C$5:$K$36,9,0))</f>
        <v>
</v>
      </c>
      <c r="AQ59" s="114" t="str">
        <f aca="false">
IF(AQ58="","",VLOOKUP(AQ58,'シフト記号表（勤務時間帯)'!$C$5:$K$36,9,0))</f>
        <v>
</v>
      </c>
      <c r="AR59" s="114" t="str">
        <f aca="false">
IF(AR58="","",VLOOKUP(AR58,'シフト記号表（勤務時間帯)'!$C$5:$K$36,9,0))</f>
        <v>
</v>
      </c>
      <c r="AS59" s="114" t="str">
        <f aca="false">
IF(AS58="","",VLOOKUP(AS58,'シフト記号表（勤務時間帯)'!$C$5:$K$36,9,0))</f>
        <v>
</v>
      </c>
      <c r="AT59" s="115" t="str">
        <f aca="false">
IF(AT58="","",VLOOKUP(AT58,'シフト記号表（勤務時間帯)'!$C$5:$K$36,9,0))</f>
        <v>
</v>
      </c>
      <c r="AU59" s="113" t="str">
        <f aca="false">
IF(AU58="","",VLOOKUP(AU58,'シフト記号表（勤務時間帯)'!$C$5:$K$36,9,0))</f>
        <v>
</v>
      </c>
      <c r="AV59" s="114" t="str">
        <f aca="false">
IF(AV58="","",VLOOKUP(AV58,'シフト記号表（勤務時間帯)'!$C$5:$K$36,9,0))</f>
        <v>
</v>
      </c>
      <c r="AW59" s="115" t="str">
        <f aca="false">
IF(AW58="","",VLOOKUP(AW58,'シフト記号表（勤務時間帯)'!$C$5:$K$36,9,0))</f>
        <v>
</v>
      </c>
      <c r="AX59" s="116" t="n">
        <f aca="false">
IF($BB$3="計画",SUM(S59:AT59),IF($BB$3="実績",SUM(S59:AW59),""))</f>
        <v>
0</v>
      </c>
      <c r="AY59" s="116"/>
      <c r="AZ59" s="117" t="n">
        <f aca="false">
IF($BB$3="計画",AX59/4,IF($BB$3="実績",))</f>
        <v>
0</v>
      </c>
      <c r="BA59" s="117"/>
      <c r="BB59" s="148"/>
      <c r="BC59" s="148"/>
      <c r="BD59" s="148"/>
      <c r="BE59" s="148"/>
      <c r="BF59" s="148"/>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20.25" hidden="false" customHeight="true" outlineLevel="0" collapsed="false">
      <c r="A60" s="0"/>
      <c r="B60" s="144"/>
      <c r="C60" s="118"/>
      <c r="D60" s="118"/>
      <c r="E60" s="118"/>
      <c r="F60" s="149" t="n">
        <f aca="false">
C59</f>
        <v>
0</v>
      </c>
      <c r="G60" s="145"/>
      <c r="H60" s="146"/>
      <c r="I60" s="146"/>
      <c r="J60" s="146"/>
      <c r="K60" s="146"/>
      <c r="L60" s="147"/>
      <c r="M60" s="147"/>
      <c r="N60" s="147"/>
      <c r="O60" s="147"/>
      <c r="P60" s="150" t="s">
        <v>
63</v>
      </c>
      <c r="Q60" s="150"/>
      <c r="R60" s="150"/>
      <c r="S60" s="121" t="str">
        <f aca="false">
IF(S58="","",VLOOKUP(S58,'シフト記号表（勤務時間帯)'!$C$5:$U$36,19,0))</f>
        <v>
</v>
      </c>
      <c r="T60" s="122" t="str">
        <f aca="false">
IF(T58="","",VLOOKUP(T58,'シフト記号表（勤務時間帯)'!$C$5:$U$36,19,0))</f>
        <v>
</v>
      </c>
      <c r="U60" s="122" t="str">
        <f aca="false">
IF(U58="","",VLOOKUP(U58,'シフト記号表（勤務時間帯)'!$C$5:$U$36,19,0))</f>
        <v>
</v>
      </c>
      <c r="V60" s="122" t="str">
        <f aca="false">
IF(V58="","",VLOOKUP(V58,'シフト記号表（勤務時間帯)'!$C$5:$U$36,19,0))</f>
        <v>
</v>
      </c>
      <c r="W60" s="122" t="str">
        <f aca="false">
IF(W58="","",VLOOKUP(W58,'シフト記号表（勤務時間帯)'!$C$5:$U$36,19,0))</f>
        <v>
</v>
      </c>
      <c r="X60" s="122" t="str">
        <f aca="false">
IF(X58="","",VLOOKUP(X58,'シフト記号表（勤務時間帯)'!$C$5:$U$36,19,0))</f>
        <v>
</v>
      </c>
      <c r="Y60" s="123" t="str">
        <f aca="false">
IF(Y58="","",VLOOKUP(Y58,'シフト記号表（勤務時間帯)'!$C$5:$U$36,19,0))</f>
        <v>
</v>
      </c>
      <c r="Z60" s="121" t="str">
        <f aca="false">
IF(Z58="","",VLOOKUP(Z58,'シフト記号表（勤務時間帯)'!$C$5:$U$36,19,0))</f>
        <v>
</v>
      </c>
      <c r="AA60" s="122" t="str">
        <f aca="false">
IF(AA58="","",VLOOKUP(AA58,'シフト記号表（勤務時間帯)'!$C$5:$U$36,19,0))</f>
        <v>
</v>
      </c>
      <c r="AB60" s="122" t="str">
        <f aca="false">
IF(AB58="","",VLOOKUP(AB58,'シフト記号表（勤務時間帯)'!$C$5:$U$36,19,0))</f>
        <v>
</v>
      </c>
      <c r="AC60" s="122" t="str">
        <f aca="false">
IF(AC58="","",VLOOKUP(AC58,'シフト記号表（勤務時間帯)'!$C$5:$U$36,19,0))</f>
        <v>
</v>
      </c>
      <c r="AD60" s="122" t="str">
        <f aca="false">
IF(AD58="","",VLOOKUP(AD58,'シフト記号表（勤務時間帯)'!$C$5:$U$36,19,0))</f>
        <v>
</v>
      </c>
      <c r="AE60" s="122" t="str">
        <f aca="false">
IF(AE58="","",VLOOKUP(AE58,'シフト記号表（勤務時間帯)'!$C$5:$U$36,19,0))</f>
        <v>
</v>
      </c>
      <c r="AF60" s="123" t="str">
        <f aca="false">
IF(AF58="","",VLOOKUP(AF58,'シフト記号表（勤務時間帯)'!$C$5:$U$36,19,0))</f>
        <v>
</v>
      </c>
      <c r="AG60" s="121" t="str">
        <f aca="false">
IF(AG58="","",VLOOKUP(AG58,'シフト記号表（勤務時間帯)'!$C$5:$U$36,19,0))</f>
        <v>
</v>
      </c>
      <c r="AH60" s="122" t="str">
        <f aca="false">
IF(AH58="","",VLOOKUP(AH58,'シフト記号表（勤務時間帯)'!$C$5:$U$36,19,0))</f>
        <v>
</v>
      </c>
      <c r="AI60" s="122" t="str">
        <f aca="false">
IF(AI58="","",VLOOKUP(AI58,'シフト記号表（勤務時間帯)'!$C$5:$U$36,19,0))</f>
        <v>
</v>
      </c>
      <c r="AJ60" s="122" t="str">
        <f aca="false">
IF(AJ58="","",VLOOKUP(AJ58,'シフト記号表（勤務時間帯)'!$C$5:$U$36,19,0))</f>
        <v>
</v>
      </c>
      <c r="AK60" s="122" t="str">
        <f aca="false">
IF(AK58="","",VLOOKUP(AK58,'シフト記号表（勤務時間帯)'!$C$5:$U$36,19,0))</f>
        <v>
</v>
      </c>
      <c r="AL60" s="122" t="str">
        <f aca="false">
IF(AL58="","",VLOOKUP(AL58,'シフト記号表（勤務時間帯)'!$C$5:$U$36,19,0))</f>
        <v>
</v>
      </c>
      <c r="AM60" s="123" t="str">
        <f aca="false">
IF(AM58="","",VLOOKUP(AM58,'シフト記号表（勤務時間帯)'!$C$5:$U$36,19,0))</f>
        <v>
</v>
      </c>
      <c r="AN60" s="121" t="str">
        <f aca="false">
IF(AN58="","",VLOOKUP(AN58,'シフト記号表（勤務時間帯)'!$C$5:$U$36,19,0))</f>
        <v>
</v>
      </c>
      <c r="AO60" s="122" t="str">
        <f aca="false">
IF(AO58="","",VLOOKUP(AO58,'シフト記号表（勤務時間帯)'!$C$5:$U$36,19,0))</f>
        <v>
</v>
      </c>
      <c r="AP60" s="122" t="str">
        <f aca="false">
IF(AP58="","",VLOOKUP(AP58,'シフト記号表（勤務時間帯)'!$C$5:$U$36,19,0))</f>
        <v>
</v>
      </c>
      <c r="AQ60" s="122" t="str">
        <f aca="false">
IF(AQ58="","",VLOOKUP(AQ58,'シフト記号表（勤務時間帯)'!$C$5:$U$36,19,0))</f>
        <v>
</v>
      </c>
      <c r="AR60" s="122" t="str">
        <f aca="false">
IF(AR58="","",VLOOKUP(AR58,'シフト記号表（勤務時間帯)'!$C$5:$U$36,19,0))</f>
        <v>
</v>
      </c>
      <c r="AS60" s="122" t="str">
        <f aca="false">
IF(AS58="","",VLOOKUP(AS58,'シフト記号表（勤務時間帯)'!$C$5:$U$36,19,0))</f>
        <v>
</v>
      </c>
      <c r="AT60" s="123" t="str">
        <f aca="false">
IF(AT58="","",VLOOKUP(AT58,'シフト記号表（勤務時間帯)'!$C$5:$U$36,19,0))</f>
        <v>
</v>
      </c>
      <c r="AU60" s="121" t="str">
        <f aca="false">
IF(AU58="","",VLOOKUP(AU58,'シフト記号表（勤務時間帯)'!$C$5:$U$36,19,0))</f>
        <v>
</v>
      </c>
      <c r="AV60" s="122" t="str">
        <f aca="false">
IF(AV58="","",VLOOKUP(AV58,'シフト記号表（勤務時間帯)'!$C$5:$U$36,19,0))</f>
        <v>
</v>
      </c>
      <c r="AW60" s="123" t="str">
        <f aca="false">
IF(AW58="","",VLOOKUP(AW58,'シフト記号表（勤務時間帯)'!$C$5:$U$36,19,0))</f>
        <v>
</v>
      </c>
      <c r="AX60" s="154" t="n">
        <f aca="false">
IF($BB$3="計画",SUM(S60:AT60),IF($BB$3="実績",SUM(S60:AW60),""))</f>
        <v>
0</v>
      </c>
      <c r="AY60" s="154"/>
      <c r="AZ60" s="155" t="n">
        <f aca="false">
IF($BB$3="計画",AX60/4,IF($BB$3="実績",))</f>
        <v>
0</v>
      </c>
      <c r="BA60" s="155"/>
      <c r="BB60" s="148"/>
      <c r="BC60" s="148"/>
      <c r="BD60" s="148"/>
      <c r="BE60" s="148"/>
      <c r="BF60" s="148"/>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s="156" customFormat="true" ht="6" hidden="false" customHeight="true" outlineLevel="0" collapsed="false">
      <c r="B61" s="157"/>
      <c r="C61" s="158"/>
      <c r="D61" s="158"/>
      <c r="E61" s="158"/>
      <c r="F61" s="159"/>
      <c r="G61" s="159"/>
      <c r="H61" s="160"/>
      <c r="I61" s="160"/>
      <c r="J61" s="160"/>
      <c r="K61" s="160"/>
      <c r="L61" s="159"/>
      <c r="M61" s="159"/>
      <c r="N61" s="159"/>
      <c r="O61" s="159"/>
      <c r="P61" s="161"/>
      <c r="Q61" s="161"/>
      <c r="R61" s="161"/>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2"/>
      <c r="AY61" s="162"/>
      <c r="AZ61" s="162"/>
      <c r="BA61" s="162"/>
      <c r="BB61" s="159"/>
      <c r="BC61" s="159"/>
      <c r="BD61" s="159"/>
      <c r="BE61" s="159"/>
      <c r="BF61" s="163"/>
    </row>
    <row r="62" customFormat="false" ht="20.1" hidden="false" customHeight="true" outlineLevel="0" collapsed="false">
      <c r="A62" s="0"/>
      <c r="B62" s="164"/>
      <c r="C62" s="165"/>
      <c r="D62" s="165"/>
      <c r="E62" s="165"/>
      <c r="F62" s="165"/>
      <c r="G62" s="165"/>
      <c r="H62" s="166" t="s">
        <v>
87</v>
      </c>
      <c r="I62" s="166"/>
      <c r="J62" s="166"/>
      <c r="K62" s="166"/>
      <c r="L62" s="166"/>
      <c r="M62" s="166"/>
      <c r="N62" s="166"/>
      <c r="O62" s="166"/>
      <c r="P62" s="166"/>
      <c r="Q62" s="166"/>
      <c r="R62" s="166"/>
      <c r="S62" s="167" t="str">
        <f aca="false">
IF(SUMIF($F$22:$F$60, "生活相談員", S22:S60)=0,"",SUMIF($F$22:$F$60,"生活相談員",S22:S60))</f>
        <v>
</v>
      </c>
      <c r="T62" s="168" t="str">
        <f aca="false">
IF(SUMIF($F$22:$F$60, "生活相談員", T22:T60)=0,"",SUMIF($F$22:$F$60,"生活相談員",T22:T60))</f>
        <v>
</v>
      </c>
      <c r="U62" s="168" t="str">
        <f aca="false">
IF(SUMIF($F$22:$F$60, "生活相談員", U22:U60)=0,"",SUMIF($F$22:$F$60,"生活相談員",U22:U60))</f>
        <v>
</v>
      </c>
      <c r="V62" s="168" t="str">
        <f aca="false">
IF(SUMIF($F$22:$F$60, "生活相談員", V22:V60)=0,"",SUMIF($F$22:$F$60,"生活相談員",V22:V60))</f>
        <v>
</v>
      </c>
      <c r="W62" s="168" t="str">
        <f aca="false">
IF(SUMIF($F$22:$F$60, "生活相談員", W22:W60)=0,"",SUMIF($F$22:$F$60,"生活相談員",W22:W60))</f>
        <v>
</v>
      </c>
      <c r="X62" s="168" t="str">
        <f aca="false">
IF(SUMIF($F$22:$F$60, "生活相談員", X22:X60)=0,"",SUMIF($F$22:$F$60,"生活相談員",X22:X60))</f>
        <v>
</v>
      </c>
      <c r="Y62" s="169" t="str">
        <f aca="false">
IF(SUMIF($F$22:$F$60, "生活相談員", Y22:Y60)=0,"",SUMIF($F$22:$F$60,"生活相談員",Y22:Y60))</f>
        <v>
</v>
      </c>
      <c r="Z62" s="167" t="str">
        <f aca="false">
IF(SUMIF($F$22:$F$60, "生活相談員", Z22:Z60)=0,"",SUMIF($F$22:$F$60,"生活相談員",Z22:Z60))</f>
        <v>
</v>
      </c>
      <c r="AA62" s="168" t="str">
        <f aca="false">
IF(SUMIF($F$22:$F$60, "生活相談員", AA22:AA60)=0,"",SUMIF($F$22:$F$60,"生活相談員",AA22:AA60))</f>
        <v>
</v>
      </c>
      <c r="AB62" s="168" t="str">
        <f aca="false">
IF(SUMIF($F$22:$F$60, "生活相談員", AB22:AB60)=0,"",SUMIF($F$22:$F$60,"生活相談員",AB22:AB60))</f>
        <v>
</v>
      </c>
      <c r="AC62" s="168" t="str">
        <f aca="false">
IF(SUMIF($F$22:$F$60, "生活相談員", AC22:AC60)=0,"",SUMIF($F$22:$F$60,"生活相談員",AC22:AC60))</f>
        <v>
</v>
      </c>
      <c r="AD62" s="168" t="str">
        <f aca="false">
IF(SUMIF($F$22:$F$60, "生活相談員", AD22:AD60)=0,"",SUMIF($F$22:$F$60,"生活相談員",AD22:AD60))</f>
        <v>
</v>
      </c>
      <c r="AE62" s="168" t="str">
        <f aca="false">
IF(SUMIF($F$22:$F$60, "生活相談員", AE22:AE60)=0,"",SUMIF($F$22:$F$60,"生活相談員",AE22:AE60))</f>
        <v>
</v>
      </c>
      <c r="AF62" s="169" t="str">
        <f aca="false">
IF(SUMIF($F$22:$F$60, "生活相談員", AF22:AF60)=0,"",SUMIF($F$22:$F$60,"生活相談員",AF22:AF60))</f>
        <v>
</v>
      </c>
      <c r="AG62" s="167" t="str">
        <f aca="false">
IF(SUMIF($F$22:$F$60, "生活相談員", AG22:AG60)=0,"",SUMIF($F$22:$F$60,"生活相談員",AG22:AG60))</f>
        <v>
</v>
      </c>
      <c r="AH62" s="168" t="str">
        <f aca="false">
IF(SUMIF($F$22:$F$60, "生活相談員", AH22:AH60)=0,"",SUMIF($F$22:$F$60,"生活相談員",AH22:AH60))</f>
        <v>
</v>
      </c>
      <c r="AI62" s="168" t="str">
        <f aca="false">
IF(SUMIF($F$22:$F$60, "生活相談員", AI22:AI60)=0,"",SUMIF($F$22:$F$60,"生活相談員",AI22:AI60))</f>
        <v>
</v>
      </c>
      <c r="AJ62" s="168" t="str">
        <f aca="false">
IF(SUMIF($F$22:$F$60, "生活相談員", AJ22:AJ60)=0,"",SUMIF($F$22:$F$60,"生活相談員",AJ22:AJ60))</f>
        <v>
</v>
      </c>
      <c r="AK62" s="168" t="str">
        <f aca="false">
IF(SUMIF($F$22:$F$60, "生活相談員", AK22:AK60)=0,"",SUMIF($F$22:$F$60,"生活相談員",AK22:AK60))</f>
        <v>
</v>
      </c>
      <c r="AL62" s="168" t="str">
        <f aca="false">
IF(SUMIF($F$22:$F$60, "生活相談員", AL22:AL60)=0,"",SUMIF($F$22:$F$60,"生活相談員",AL22:AL60))</f>
        <v>
</v>
      </c>
      <c r="AM62" s="169" t="str">
        <f aca="false">
IF(SUMIF($F$22:$F$60, "生活相談員", AM22:AM60)=0,"",SUMIF($F$22:$F$60,"生活相談員",AM22:AM60))</f>
        <v>
</v>
      </c>
      <c r="AN62" s="167" t="str">
        <f aca="false">
IF(SUMIF($F$22:$F$60, "生活相談員", AN22:AN60)=0,"",SUMIF($F$22:$F$60,"生活相談員",AN22:AN60))</f>
        <v>
</v>
      </c>
      <c r="AO62" s="168" t="str">
        <f aca="false">
IF(SUMIF($F$22:$F$60, "生活相談員", AO22:AO60)=0,"",SUMIF($F$22:$F$60,"生活相談員",AO22:AO60))</f>
        <v>
</v>
      </c>
      <c r="AP62" s="168" t="str">
        <f aca="false">
IF(SUMIF($F$22:$F$60, "生活相談員", AP22:AP60)=0,"",SUMIF($F$22:$F$60,"生活相談員",AP22:AP60))</f>
        <v>
</v>
      </c>
      <c r="AQ62" s="168" t="str">
        <f aca="false">
IF(SUMIF($F$22:$F$60, "生活相談員", AQ22:AQ60)=0,"",SUMIF($F$22:$F$60,"生活相談員",AQ22:AQ60))</f>
        <v>
</v>
      </c>
      <c r="AR62" s="168" t="str">
        <f aca="false">
IF(SUMIF($F$22:$F$60, "生活相談員", AR22:AR60)=0,"",SUMIF($F$22:$F$60,"生活相談員",AR22:AR60))</f>
        <v>
</v>
      </c>
      <c r="AS62" s="168" t="str">
        <f aca="false">
IF(SUMIF($F$22:$F$60, "生活相談員", AS22:AS60)=0,"",SUMIF($F$22:$F$60,"生活相談員",AS22:AS60))</f>
        <v>
</v>
      </c>
      <c r="AT62" s="169" t="str">
        <f aca="false">
IF(SUMIF($F$22:$F$60, "生活相談員", AT22:AT60)=0,"",SUMIF($F$22:$F$60,"生活相談員",AT22:AT60))</f>
        <v>
</v>
      </c>
      <c r="AU62" s="167" t="str">
        <f aca="false">
IF(SUMIF($F$22:$F$60, "生活相談員", AU22:AU60)=0,"",SUMIF($F$22:$F$60,"生活相談員",AU22:AU60))</f>
        <v>
</v>
      </c>
      <c r="AV62" s="168" t="str">
        <f aca="false">
IF(SUMIF($F$22:$F$60, "生活相談員", AV22:AV60)=0,"",SUMIF($F$22:$F$60,"生活相談員",AV22:AV60))</f>
        <v>
</v>
      </c>
      <c r="AW62" s="169" t="str">
        <f aca="false">
IF(SUMIF($F$22:$F$60, "生活相談員", AW22:AW60)=0,"",SUMIF($F$22:$F$60,"生活相談員",AW22:AW60))</f>
        <v>
</v>
      </c>
      <c r="AX62" s="170" t="str">
        <f aca="false">
IF(SUMIF($C$22:$C$60, "生活相談員", AX22:AY60)=0,"",SUMIF($C$22:$C$60,"生活相談員",AX22:AY60))</f>
        <v>
</v>
      </c>
      <c r="AY62" s="170"/>
      <c r="AZ62" s="171" t="e">
        <f aca="false">
IF(AX62="","",IF($BB$3="計画",AX62/4,IF($BB$3="実績",AX62/())))</f>
        <v>
#VALUE!</v>
      </c>
      <c r="BA62" s="171"/>
      <c r="BB62" s="172"/>
      <c r="BC62" s="172"/>
      <c r="BD62" s="172"/>
      <c r="BE62" s="172"/>
      <c r="BF62" s="172"/>
      <c r="BN62" s="0"/>
      <c r="BO62" s="0"/>
      <c r="BP62" s="0"/>
      <c r="BQ62" s="0"/>
      <c r="BR62" s="0"/>
      <c r="BS62" s="0"/>
      <c r="BT62" s="0"/>
      <c r="BU62" s="0"/>
    </row>
    <row r="63" customFormat="false" ht="20.25" hidden="false" customHeight="true" outlineLevel="0" collapsed="false">
      <c r="A63" s="0"/>
      <c r="B63" s="173"/>
      <c r="C63" s="174"/>
      <c r="D63" s="174"/>
      <c r="E63" s="174"/>
      <c r="F63" s="174"/>
      <c r="G63" s="174"/>
      <c r="H63" s="175" t="s">
        <v>
88</v>
      </c>
      <c r="I63" s="175"/>
      <c r="J63" s="175"/>
      <c r="K63" s="175"/>
      <c r="L63" s="175"/>
      <c r="M63" s="175"/>
      <c r="N63" s="175"/>
      <c r="O63" s="175"/>
      <c r="P63" s="175"/>
      <c r="Q63" s="175"/>
      <c r="R63" s="175"/>
      <c r="S63" s="176" t="str">
        <f aca="false">
IF(SUMIF($F$22:$F$60, "看護職員", S22:S60)=0,"",SUMIF($F$22:$F$60, "看護職員", S22:S60))</f>
        <v>
</v>
      </c>
      <c r="T63" s="177" t="str">
        <f aca="false">
IF(SUMIF($F$22:$F$60, "看護職員", T22:T60)=0,"",SUMIF($F$22:$F$60, "看護職員", T22:T60))</f>
        <v>
</v>
      </c>
      <c r="U63" s="177" t="str">
        <f aca="false">
IF(SUMIF($F$22:$F$60, "看護職員", U22:U60)=0,"",SUMIF($F$22:$F$60, "看護職員", U22:U60))</f>
        <v>
</v>
      </c>
      <c r="V63" s="177" t="str">
        <f aca="false">
IF(SUMIF($F$22:$F$60, "看護職員", V22:V60)=0,"",SUMIF($F$22:$F$60, "看護職員", V22:V60))</f>
        <v>
</v>
      </c>
      <c r="W63" s="177" t="str">
        <f aca="false">
IF(SUMIF($F$22:$F$60, "看護職員", W22:W60)=0,"",SUMIF($F$22:$F$60, "看護職員", W22:W60))</f>
        <v>
</v>
      </c>
      <c r="X63" s="177" t="str">
        <f aca="false">
IF(SUMIF($F$22:$F$60, "看護職員", X22:X60)=0,"",SUMIF($F$22:$F$60, "看護職員", X22:X60))</f>
        <v>
</v>
      </c>
      <c r="Y63" s="178" t="str">
        <f aca="false">
IF(SUMIF($F$22:$F$60, "看護職員", Y22:Y60)=0,"",SUMIF($F$22:$F$60, "看護職員", Y22:Y60))</f>
        <v>
</v>
      </c>
      <c r="Z63" s="176" t="str">
        <f aca="false">
IF(SUMIF($F$22:$F$60, "看護職員", Z22:Z60)=0,"",SUMIF($F$22:$F$60, "看護職員", Z22:Z60))</f>
        <v>
</v>
      </c>
      <c r="AA63" s="177" t="str">
        <f aca="false">
IF(SUMIF($F$22:$F$60, "看護職員", AA22:AA60)=0,"",SUMIF($F$22:$F$60, "看護職員", AA22:AA60))</f>
        <v>
</v>
      </c>
      <c r="AB63" s="177" t="str">
        <f aca="false">
IF(SUMIF($F$22:$F$60, "看護職員", AB22:AB60)=0,"",SUMIF($F$22:$F$60, "看護職員", AB22:AB60))</f>
        <v>
</v>
      </c>
      <c r="AC63" s="177" t="str">
        <f aca="false">
IF(SUMIF($F$22:$F$60, "看護職員", AC22:AC60)=0,"",SUMIF($F$22:$F$60, "看護職員", AC22:AC60))</f>
        <v>
</v>
      </c>
      <c r="AD63" s="177" t="str">
        <f aca="false">
IF(SUMIF($F$22:$F$60, "看護職員", AD22:AD60)=0,"",SUMIF($F$22:$F$60, "看護職員", AD22:AD60))</f>
        <v>
</v>
      </c>
      <c r="AE63" s="177" t="str">
        <f aca="false">
IF(SUMIF($F$22:$F$60, "看護職員", AE22:AE60)=0,"",SUMIF($F$22:$F$60, "看護職員", AE22:AE60))</f>
        <v>
</v>
      </c>
      <c r="AF63" s="178" t="str">
        <f aca="false">
IF(SUMIF($F$22:$F$60, "看護職員", AF22:AF60)=0,"",SUMIF($F$22:$F$60, "看護職員", AF22:AF60))</f>
        <v>
</v>
      </c>
      <c r="AG63" s="176" t="str">
        <f aca="false">
IF(SUMIF($F$22:$F$60, "看護職員", AG22:AG60)=0,"",SUMIF($F$22:$F$60, "看護職員", AG22:AG60))</f>
        <v>
</v>
      </c>
      <c r="AH63" s="177" t="str">
        <f aca="false">
IF(SUMIF($F$22:$F$60, "看護職員", AH22:AH60)=0,"",SUMIF($F$22:$F$60, "看護職員", AH22:AH60))</f>
        <v>
</v>
      </c>
      <c r="AI63" s="177" t="str">
        <f aca="false">
IF(SUMIF($F$22:$F$60, "看護職員", AI22:AI60)=0,"",SUMIF($F$22:$F$60, "看護職員", AI22:AI60))</f>
        <v>
</v>
      </c>
      <c r="AJ63" s="177" t="str">
        <f aca="false">
IF(SUMIF($F$22:$F$60, "看護職員", AJ22:AJ60)=0,"",SUMIF($F$22:$F$60, "看護職員", AJ22:AJ60))</f>
        <v>
</v>
      </c>
      <c r="AK63" s="177" t="str">
        <f aca="false">
IF(SUMIF($F$22:$F$60, "看護職員", AK22:AK60)=0,"",SUMIF($F$22:$F$60, "看護職員", AK22:AK60))</f>
        <v>
</v>
      </c>
      <c r="AL63" s="177" t="str">
        <f aca="false">
IF(SUMIF($F$22:$F$60, "看護職員", AL22:AL60)=0,"",SUMIF($F$22:$F$60, "看護職員", AL22:AL60))</f>
        <v>
</v>
      </c>
      <c r="AM63" s="178" t="str">
        <f aca="false">
IF(SUMIF($F$22:$F$60, "看護職員", AM22:AM60)=0,"",SUMIF($F$22:$F$60, "看護職員", AM22:AM60))</f>
        <v>
</v>
      </c>
      <c r="AN63" s="176" t="str">
        <f aca="false">
IF(SUMIF($F$22:$F$60, "看護職員", AN22:AN60)=0,"",SUMIF($F$22:$F$60, "看護職員", AN22:AN60))</f>
        <v>
</v>
      </c>
      <c r="AO63" s="177" t="str">
        <f aca="false">
IF(SUMIF($F$22:$F$60, "看護職員", AO22:AO60)=0,"",SUMIF($F$22:$F$60, "看護職員", AO22:AO60))</f>
        <v>
</v>
      </c>
      <c r="AP63" s="177" t="str">
        <f aca="false">
IF(SUMIF($F$22:$F$60, "看護職員", AP22:AP60)=0,"",SUMIF($F$22:$F$60, "看護職員", AP22:AP60))</f>
        <v>
</v>
      </c>
      <c r="AQ63" s="177" t="str">
        <f aca="false">
IF(SUMIF($F$22:$F$60, "看護職員", AQ22:AQ60)=0,"",SUMIF($F$22:$F$60, "看護職員", AQ22:AQ60))</f>
        <v>
</v>
      </c>
      <c r="AR63" s="177" t="str">
        <f aca="false">
IF(SUMIF($F$22:$F$60, "看護職員", AR22:AR60)=0,"",SUMIF($F$22:$F$60, "看護職員", AR22:AR60))</f>
        <v>
</v>
      </c>
      <c r="AS63" s="177" t="str">
        <f aca="false">
IF(SUMIF($F$22:$F$60, "看護職員", AS22:AS60)=0,"",SUMIF($F$22:$F$60, "看護職員", AS22:AS60))</f>
        <v>
</v>
      </c>
      <c r="AT63" s="178" t="str">
        <f aca="false">
IF(SUMIF($F$22:$F$60, "看護職員", AT22:AT60)=0,"",SUMIF($F$22:$F$60, "看護職員", AT22:AT60))</f>
        <v>
</v>
      </c>
      <c r="AU63" s="176" t="str">
        <f aca="false">
IF(SUMIF($F$22:$F$60, "看護職員", AU22:AU60)=0,"",SUMIF($F$22:$F$60, "看護職員", AU22:AU60))</f>
        <v>
</v>
      </c>
      <c r="AV63" s="177" t="str">
        <f aca="false">
IF(SUMIF($F$22:$F$60, "看護職員", AV22:AV60)=0,"",SUMIF($F$22:$F$60, "看護職員", AV22:AV60))</f>
        <v>
</v>
      </c>
      <c r="AW63" s="178" t="str">
        <f aca="false">
IF(SUMIF($F$22:$F$60, "看護職員", AW22:AW60)=0,"",SUMIF($F$22:$F$60, "看護職員", AW22:AW60))</f>
        <v>
</v>
      </c>
      <c r="AX63" s="179" t="str">
        <f aca="false">
IF(SUMIF($C$22:$C$60, "看護職員", AX22:AX60)=0,"",SUMIF($C$22:$C$60, "看護職員", AX22:AX60))</f>
        <v>
</v>
      </c>
      <c r="AY63" s="179"/>
      <c r="AZ63" s="180" t="e">
        <f aca="false">
IF(AX63="","",IF($BB$3="計画",AX63/4,IF($BB$3="実績",AX63/())))</f>
        <v>
#VALUE!</v>
      </c>
      <c r="BA63" s="180"/>
      <c r="BB63" s="172"/>
      <c r="BC63" s="172"/>
      <c r="BD63" s="172"/>
      <c r="BE63" s="172"/>
      <c r="BF63" s="172"/>
      <c r="BN63" s="0"/>
      <c r="BO63" s="0"/>
      <c r="BP63" s="0"/>
      <c r="BQ63" s="0"/>
      <c r="BR63" s="0"/>
      <c r="BS63" s="0"/>
      <c r="BT63" s="0"/>
      <c r="BU63" s="0"/>
    </row>
    <row r="64" customFormat="false" ht="20.25" hidden="false" customHeight="true" outlineLevel="0" collapsed="false">
      <c r="A64" s="0"/>
      <c r="B64" s="173"/>
      <c r="C64" s="174"/>
      <c r="D64" s="174"/>
      <c r="E64" s="174"/>
      <c r="F64" s="174"/>
      <c r="G64" s="174"/>
      <c r="H64" s="175" t="s">
        <v>
89</v>
      </c>
      <c r="I64" s="175"/>
      <c r="J64" s="175"/>
      <c r="K64" s="175"/>
      <c r="L64" s="175"/>
      <c r="M64" s="175"/>
      <c r="N64" s="175"/>
      <c r="O64" s="175"/>
      <c r="P64" s="175"/>
      <c r="Q64" s="175"/>
      <c r="R64" s="175"/>
      <c r="S64" s="176" t="str">
        <f aca="false">
IF(SUMIF($F$22:$F$60, "介護職員", S22:S60)=0,"",SUMIF($F$22:$F$60, "介護職員", S22:S60))</f>
        <v>
</v>
      </c>
      <c r="T64" s="177" t="str">
        <f aca="false">
IF(SUMIF($F$22:$F$60, "介護職員", T22:T60)=0,"",SUMIF($F$22:$F$60, "介護職員", T22:T60))</f>
        <v>
</v>
      </c>
      <c r="U64" s="177" t="str">
        <f aca="false">
IF(SUMIF($F$22:$F$60, "介護職員", U22:U60)=0,"",SUMIF($F$22:$F$60, "介護職員", U22:U60))</f>
        <v>
</v>
      </c>
      <c r="V64" s="177" t="str">
        <f aca="false">
IF(SUMIF($F$22:$F$60, "介護職員", V22:V60)=0,"",SUMIF($F$22:$F$60, "介護職員", V22:V60))</f>
        <v>
</v>
      </c>
      <c r="W64" s="177" t="str">
        <f aca="false">
IF(SUMIF($F$22:$F$60, "介護職員", W22:W60)=0,"",SUMIF($F$22:$F$60, "介護職員", W22:W60))</f>
        <v>
</v>
      </c>
      <c r="X64" s="177" t="str">
        <f aca="false">
IF(SUMIF($F$22:$F$60, "介護職員", X22:X60)=0,"",SUMIF($F$22:$F$60, "介護職員", X22:X60))</f>
        <v>
</v>
      </c>
      <c r="Y64" s="178" t="str">
        <f aca="false">
IF(SUMIF($F$22:$F$60, "介護職員", Y22:Y60)=0,"",SUMIF($F$22:$F$60, "介護職員", Y22:Y60))</f>
        <v>
</v>
      </c>
      <c r="Z64" s="176" t="str">
        <f aca="false">
IF(SUMIF($F$22:$F$60, "介護職員", Z22:Z60)=0,"",SUMIF($F$22:$F$60, "介護職員", Z22:Z60))</f>
        <v>
</v>
      </c>
      <c r="AA64" s="177" t="str">
        <f aca="false">
IF(SUMIF($F$22:$F$60, "介護職員", AA22:AA60)=0,"",SUMIF($F$22:$F$60, "介護職員", AA22:AA60))</f>
        <v>
</v>
      </c>
      <c r="AB64" s="177" t="str">
        <f aca="false">
IF(SUMIF($F$22:$F$60, "介護職員", AB22:AB60)=0,"",SUMIF($F$22:$F$60, "介護職員", AB22:AB60))</f>
        <v>
</v>
      </c>
      <c r="AC64" s="177" t="str">
        <f aca="false">
IF(SUMIF($F$22:$F$60, "介護職員", AC22:AC60)=0,"",SUMIF($F$22:$F$60, "介護職員", AC22:AC60))</f>
        <v>
</v>
      </c>
      <c r="AD64" s="177" t="str">
        <f aca="false">
IF(SUMIF($F$22:$F$60, "介護職員", AD22:AD60)=0,"",SUMIF($F$22:$F$60, "介護職員", AD22:AD60))</f>
        <v>
</v>
      </c>
      <c r="AE64" s="177" t="str">
        <f aca="false">
IF(SUMIF($F$22:$F$60, "介護職員", AE22:AE60)=0,"",SUMIF($F$22:$F$60, "介護職員", AE22:AE60))</f>
        <v>
</v>
      </c>
      <c r="AF64" s="178" t="str">
        <f aca="false">
IF(SUMIF($F$22:$F$60, "介護職員", AF22:AF60)=0,"",SUMIF($F$22:$F$60, "介護職員", AF22:AF60))</f>
        <v>
</v>
      </c>
      <c r="AG64" s="176" t="str">
        <f aca="false">
IF(SUMIF($F$22:$F$60, "介護職員", AG22:AG60)=0,"",SUMIF($F$22:$F$60, "介護職員", AG22:AG60))</f>
        <v>
</v>
      </c>
      <c r="AH64" s="177" t="str">
        <f aca="false">
IF(SUMIF($F$22:$F$60, "介護職員", AH22:AH60)=0,"",SUMIF($F$22:$F$60, "介護職員", AH22:AH60))</f>
        <v>
</v>
      </c>
      <c r="AI64" s="177" t="str">
        <f aca="false">
IF(SUMIF($F$22:$F$60, "介護職員", AI22:AI60)=0,"",SUMIF($F$22:$F$60, "介護職員", AI22:AI60))</f>
        <v>
</v>
      </c>
      <c r="AJ64" s="177" t="str">
        <f aca="false">
IF(SUMIF($F$22:$F$60, "介護職員", AJ22:AJ60)=0,"",SUMIF($F$22:$F$60, "介護職員", AJ22:AJ60))</f>
        <v>
</v>
      </c>
      <c r="AK64" s="177" t="str">
        <f aca="false">
IF(SUMIF($F$22:$F$60, "介護職員", AK22:AK60)=0,"",SUMIF($F$22:$F$60, "介護職員", AK22:AK60))</f>
        <v>
</v>
      </c>
      <c r="AL64" s="177" t="str">
        <f aca="false">
IF(SUMIF($F$22:$F$60, "介護職員", AL22:AL60)=0,"",SUMIF($F$22:$F$60, "介護職員", AL22:AL60))</f>
        <v>
</v>
      </c>
      <c r="AM64" s="178" t="str">
        <f aca="false">
IF(SUMIF($F$22:$F$60, "介護職員", AM22:AM60)=0,"",SUMIF($F$22:$F$60, "介護職員", AM22:AM60))</f>
        <v>
</v>
      </c>
      <c r="AN64" s="176" t="str">
        <f aca="false">
IF(SUMIF($F$22:$F$60, "介護職員", AN22:AN60)=0,"",SUMIF($F$22:$F$60, "介護職員", AN22:AN60))</f>
        <v>
</v>
      </c>
      <c r="AO64" s="177" t="str">
        <f aca="false">
IF(SUMIF($F$22:$F$60, "介護職員", AO22:AO60)=0,"",SUMIF($F$22:$F$60, "介護職員", AO22:AO60))</f>
        <v>
</v>
      </c>
      <c r="AP64" s="177" t="str">
        <f aca="false">
IF(SUMIF($F$22:$F$60, "介護職員", AP22:AP60)=0,"",SUMIF($F$22:$F$60, "介護職員", AP22:AP60))</f>
        <v>
</v>
      </c>
      <c r="AQ64" s="177" t="str">
        <f aca="false">
IF(SUMIF($F$22:$F$60, "介護職員", AQ22:AQ60)=0,"",SUMIF($F$22:$F$60, "介護職員", AQ22:AQ60))</f>
        <v>
</v>
      </c>
      <c r="AR64" s="177" t="str">
        <f aca="false">
IF(SUMIF($F$22:$F$60, "介護職員", AR22:AR60)=0,"",SUMIF($F$22:$F$60, "介護職員", AR22:AR60))</f>
        <v>
</v>
      </c>
      <c r="AS64" s="177" t="str">
        <f aca="false">
IF(SUMIF($F$22:$F$60, "介護職員", AS22:AS60)=0,"",SUMIF($F$22:$F$60, "介護職員", AS22:AS60))</f>
        <v>
</v>
      </c>
      <c r="AT64" s="178" t="str">
        <f aca="false">
IF(SUMIF($F$22:$F$60, "介護職員", AT22:AT60)=0,"",SUMIF($F$22:$F$60, "介護職員", AT22:AT60))</f>
        <v>
</v>
      </c>
      <c r="AU64" s="176" t="str">
        <f aca="false">
IF(SUMIF($F$22:$F$60, "介護職員", AU22:AU60)=0,"",SUMIF($F$22:$F$60, "介護職員", AU22:AU60))</f>
        <v>
</v>
      </c>
      <c r="AV64" s="177" t="str">
        <f aca="false">
IF(SUMIF($F$22:$F$60, "介護職員", AV22:AV60)=0,"",SUMIF($F$22:$F$60, "介護職員", AV22:AV60))</f>
        <v>
</v>
      </c>
      <c r="AW64" s="178" t="str">
        <f aca="false">
IF(SUMIF($F$22:$F$60, "介護職員", AW22:AW60)=0,"",SUMIF($F$22:$F$60, "介護職員", AW22:AW60))</f>
        <v>
</v>
      </c>
      <c r="AX64" s="179" t="str">
        <f aca="false">
IF(SUMIF($C$22:$C$60, "介護職員", AX22:AX60)=0,"",SUMIF($C$22:$C$60, "介護職員", AX22:AX60))</f>
        <v>
</v>
      </c>
      <c r="AY64" s="179"/>
      <c r="AZ64" s="180" t="e">
        <f aca="false">
IF(AX64="","",IF($BB$3="計画",AX64/4,IF($BB$3="実績",AX64/())))</f>
        <v>
#VALUE!</v>
      </c>
      <c r="BA64" s="180"/>
      <c r="BB64" s="172"/>
      <c r="BC64" s="172"/>
      <c r="BD64" s="172"/>
      <c r="BE64" s="172"/>
      <c r="BF64" s="172"/>
      <c r="BN64" s="0"/>
      <c r="BO64" s="0"/>
      <c r="BP64" s="0"/>
      <c r="BQ64" s="0"/>
      <c r="BR64" s="0"/>
      <c r="BS64" s="0"/>
      <c r="BT64" s="0"/>
      <c r="BU64" s="0"/>
    </row>
    <row r="65" customFormat="false" ht="20.25" hidden="false" customHeight="true" outlineLevel="0" collapsed="false">
      <c r="A65" s="0"/>
      <c r="B65" s="173"/>
      <c r="C65" s="174"/>
      <c r="D65" s="174"/>
      <c r="E65" s="174"/>
      <c r="F65" s="174"/>
      <c r="G65" s="174"/>
      <c r="H65" s="175" t="s">
        <v>
90</v>
      </c>
      <c r="I65" s="175"/>
      <c r="J65" s="175"/>
      <c r="K65" s="175"/>
      <c r="L65" s="175"/>
      <c r="M65" s="175"/>
      <c r="N65" s="175"/>
      <c r="O65" s="175"/>
      <c r="P65" s="175"/>
      <c r="Q65" s="175"/>
      <c r="R65" s="175"/>
      <c r="S65" s="181"/>
      <c r="T65" s="182"/>
      <c r="U65" s="182"/>
      <c r="V65" s="182"/>
      <c r="W65" s="182"/>
      <c r="X65" s="182"/>
      <c r="Y65" s="183"/>
      <c r="Z65" s="181"/>
      <c r="AA65" s="182"/>
      <c r="AB65" s="182"/>
      <c r="AC65" s="182"/>
      <c r="AD65" s="182"/>
      <c r="AE65" s="182"/>
      <c r="AF65" s="183"/>
      <c r="AG65" s="181"/>
      <c r="AH65" s="182"/>
      <c r="AI65" s="182"/>
      <c r="AJ65" s="182"/>
      <c r="AK65" s="182"/>
      <c r="AL65" s="182"/>
      <c r="AM65" s="183"/>
      <c r="AN65" s="181"/>
      <c r="AO65" s="182"/>
      <c r="AP65" s="182"/>
      <c r="AQ65" s="182"/>
      <c r="AR65" s="182"/>
      <c r="AS65" s="182"/>
      <c r="AT65" s="183"/>
      <c r="AU65" s="181"/>
      <c r="AV65" s="182"/>
      <c r="AW65" s="183"/>
      <c r="AX65" s="184"/>
      <c r="AY65" s="184"/>
      <c r="AZ65" s="184"/>
      <c r="BA65" s="184"/>
      <c r="BB65" s="172"/>
      <c r="BC65" s="172"/>
      <c r="BD65" s="172"/>
      <c r="BE65" s="172"/>
      <c r="BF65" s="172"/>
      <c r="BN65" s="0"/>
      <c r="BO65" s="0"/>
      <c r="BP65" s="0"/>
      <c r="BQ65" s="0"/>
      <c r="BR65" s="0"/>
      <c r="BS65" s="0"/>
      <c r="BT65" s="0"/>
      <c r="BU65" s="0"/>
    </row>
    <row r="66" customFormat="false" ht="20.25" hidden="false" customHeight="true" outlineLevel="0" collapsed="false">
      <c r="A66" s="0"/>
      <c r="B66" s="173"/>
      <c r="C66" s="174"/>
      <c r="D66" s="174"/>
      <c r="E66" s="174"/>
      <c r="F66" s="174"/>
      <c r="G66" s="174"/>
      <c r="H66" s="185" t="s">
        <v>
91</v>
      </c>
      <c r="I66" s="185"/>
      <c r="J66" s="185"/>
      <c r="K66" s="185"/>
      <c r="L66" s="185"/>
      <c r="M66" s="185"/>
      <c r="N66" s="185"/>
      <c r="O66" s="185"/>
      <c r="P66" s="185"/>
      <c r="Q66" s="185"/>
      <c r="R66" s="185"/>
      <c r="S66" s="181"/>
      <c r="T66" s="182"/>
      <c r="U66" s="182"/>
      <c r="V66" s="182"/>
      <c r="W66" s="182"/>
      <c r="X66" s="182"/>
      <c r="Y66" s="183"/>
      <c r="Z66" s="181"/>
      <c r="AA66" s="182"/>
      <c r="AB66" s="182"/>
      <c r="AC66" s="182"/>
      <c r="AD66" s="182"/>
      <c r="AE66" s="182"/>
      <c r="AF66" s="183"/>
      <c r="AG66" s="181"/>
      <c r="AH66" s="182"/>
      <c r="AI66" s="182"/>
      <c r="AJ66" s="182"/>
      <c r="AK66" s="182"/>
      <c r="AL66" s="182"/>
      <c r="AM66" s="183"/>
      <c r="AN66" s="181"/>
      <c r="AO66" s="182"/>
      <c r="AP66" s="182"/>
      <c r="AQ66" s="182"/>
      <c r="AR66" s="182"/>
      <c r="AS66" s="182"/>
      <c r="AT66" s="183"/>
      <c r="AU66" s="181"/>
      <c r="AV66" s="182"/>
      <c r="AW66" s="183"/>
      <c r="AX66" s="184"/>
      <c r="AY66" s="184"/>
      <c r="AZ66" s="184"/>
      <c r="BA66" s="184"/>
      <c r="BB66" s="172"/>
      <c r="BC66" s="172"/>
      <c r="BD66" s="172"/>
      <c r="BE66" s="172"/>
      <c r="BF66" s="172"/>
      <c r="BN66" s="0"/>
      <c r="BO66" s="0"/>
      <c r="BP66" s="0"/>
      <c r="BQ66" s="0"/>
      <c r="BR66" s="0"/>
      <c r="BS66" s="0"/>
      <c r="BT66" s="0"/>
      <c r="BU66" s="0"/>
    </row>
    <row r="67" customFormat="false" ht="18.75" hidden="false" customHeight="true" outlineLevel="0" collapsed="false">
      <c r="A67" s="0"/>
      <c r="B67" s="78" t="s">
        <v>
92</v>
      </c>
      <c r="C67" s="78"/>
      <c r="D67" s="78"/>
      <c r="E67" s="78"/>
      <c r="F67" s="78"/>
      <c r="G67" s="78"/>
      <c r="H67" s="78"/>
      <c r="I67" s="78"/>
      <c r="J67" s="78"/>
      <c r="K67" s="78"/>
      <c r="L67" s="186" t="s">
        <v>
66</v>
      </c>
      <c r="M67" s="186"/>
      <c r="N67" s="186"/>
      <c r="O67" s="186"/>
      <c r="P67" s="186"/>
      <c r="Q67" s="186"/>
      <c r="R67" s="186"/>
      <c r="S67" s="187" t="str">
        <f aca="false">
IF($L67="","",IF(COUNTIFS($F$22:$F$60,$L67,S$22:S$60,"&gt;0")=0,"",COUNTIFS($F$22:$F$60,$L67,S$22:S$60,"&gt;0")))</f>
        <v>
</v>
      </c>
      <c r="T67" s="188" t="str">
        <f aca="false">
IF($L67="","",IF(COUNTIFS($F$22:$F$60,$L67,T$22:T$60,"&gt;0")=0,"",COUNTIFS($F$22:$F$60,$L67,T$22:T$60,"&gt;0")))</f>
        <v>
</v>
      </c>
      <c r="U67" s="188" t="str">
        <f aca="false">
IF($L67="","",IF(COUNTIFS($F$22:$F$60,$L67,U$22:U$60,"&gt;0")=0,"",COUNTIFS($F$22:$F$60,$L67,U$22:U$60,"&gt;0")))</f>
        <v>
</v>
      </c>
      <c r="V67" s="188" t="str">
        <f aca="false">
IF($L67="","",IF(COUNTIFS($F$22:$F$60,$L67,V$22:V$60,"&gt;0")=0,"",COUNTIFS($F$22:$F$60,$L67,V$22:V$60,"&gt;0")))</f>
        <v>
</v>
      </c>
      <c r="W67" s="188" t="str">
        <f aca="false">
IF($L67="","",IF(COUNTIFS($F$22:$F$60,$L67,W$22:W$60,"&gt;0")=0,"",COUNTIFS($F$22:$F$60,$L67,W$22:W$60,"&gt;0")))</f>
        <v>
</v>
      </c>
      <c r="X67" s="188" t="str">
        <f aca="false">
IF($L67="","",IF(COUNTIFS($F$22:$F$60,$L67,X$22:X$60,"&gt;0")=0,"",COUNTIFS($F$22:$F$60,$L67,X$22:X$60,"&gt;0")))</f>
        <v>
</v>
      </c>
      <c r="Y67" s="189" t="str">
        <f aca="false">
IF($L67="","",IF(COUNTIFS($F$22:$F$60,$L67,Y$22:Y$60,"&gt;0")=0,"",COUNTIFS($F$22:$F$60,$L67,Y$22:Y$60,"&gt;0")))</f>
        <v>
</v>
      </c>
      <c r="Z67" s="190" t="str">
        <f aca="false">
IF($L67="","",IF(COUNTIFS($F$22:$F$60,$L67,Z$22:Z$60,"&gt;0")=0,"",COUNTIFS($F$22:$F$60,$L67,Z$22:Z$60,"&gt;0")))</f>
        <v>
</v>
      </c>
      <c r="AA67" s="188" t="str">
        <f aca="false">
IF($L67="","",IF(COUNTIFS($F$22:$F$60,$L67,AA$22:AA$60,"&gt;0")=0,"",COUNTIFS($F$22:$F$60,$L67,AA$22:AA$60,"&gt;0")))</f>
        <v>
</v>
      </c>
      <c r="AB67" s="188" t="str">
        <f aca="false">
IF($L67="","",IF(COUNTIFS($F$22:$F$60,$L67,AB$22:AB$60,"&gt;0")=0,"",COUNTIFS($F$22:$F$60,$L67,AB$22:AB$60,"&gt;0")))</f>
        <v>
</v>
      </c>
      <c r="AC67" s="188" t="str">
        <f aca="false">
IF($L67="","",IF(COUNTIFS($F$22:$F$60,$L67,AC$22:AC$60,"&gt;0")=0,"",COUNTIFS($F$22:$F$60,$L67,AC$22:AC$60,"&gt;0")))</f>
        <v>
</v>
      </c>
      <c r="AD67" s="188" t="str">
        <f aca="false">
IF($L67="","",IF(COUNTIFS($F$22:$F$60,$L67,AD$22:AD$60,"&gt;0")=0,"",COUNTIFS($F$22:$F$60,$L67,AD$22:AD$60,"&gt;0")))</f>
        <v>
</v>
      </c>
      <c r="AE67" s="188" t="str">
        <f aca="false">
IF($L67="","",IF(COUNTIFS($F$22:$F$60,$L67,AE$22:AE$60,"&gt;0")=0,"",COUNTIFS($F$22:$F$60,$L67,AE$22:AE$60,"&gt;0")))</f>
        <v>
</v>
      </c>
      <c r="AF67" s="189" t="str">
        <f aca="false">
IF($L67="","",IF(COUNTIFS($F$22:$F$60,$L67,AF$22:AF$60,"&gt;0")=0,"",COUNTIFS($F$22:$F$60,$L67,AF$22:AF$60,"&gt;0")))</f>
        <v>
</v>
      </c>
      <c r="AG67" s="188" t="str">
        <f aca="false">
IF($L67="","",IF(COUNTIFS($F$22:$F$60,$L67,AG$22:AG$60,"&gt;0")=0,"",COUNTIFS($F$22:$F$60,$L67,AG$22:AG$60,"&gt;0")))</f>
        <v>
</v>
      </c>
      <c r="AH67" s="188" t="str">
        <f aca="false">
IF($L67="","",IF(COUNTIFS($F$22:$F$60,$L67,AH$22:AH$60,"&gt;0")=0,"",COUNTIFS($F$22:$F$60,$L67,AH$22:AH$60,"&gt;0")))</f>
        <v>
</v>
      </c>
      <c r="AI67" s="188" t="str">
        <f aca="false">
IF($L67="","",IF(COUNTIFS($F$22:$F$60,$L67,AI$22:AI$60,"&gt;0")=0,"",COUNTIFS($F$22:$F$60,$L67,AI$22:AI$60,"&gt;0")))</f>
        <v>
</v>
      </c>
      <c r="AJ67" s="188" t="str">
        <f aca="false">
IF($L67="","",IF(COUNTIFS($F$22:$F$60,$L67,AJ$22:AJ$60,"&gt;0")=0,"",COUNTIFS($F$22:$F$60,$L67,AJ$22:AJ$60,"&gt;0")))</f>
        <v>
</v>
      </c>
      <c r="AK67" s="188" t="str">
        <f aca="false">
IF($L67="","",IF(COUNTIFS($F$22:$F$60,$L67,AK$22:AK$60,"&gt;0")=0,"",COUNTIFS($F$22:$F$60,$L67,AK$22:AK$60,"&gt;0")))</f>
        <v>
</v>
      </c>
      <c r="AL67" s="188" t="str">
        <f aca="false">
IF($L67="","",IF(COUNTIFS($F$22:$F$60,$L67,AL$22:AL$60,"&gt;0")=0,"",COUNTIFS($F$22:$F$60,$L67,AL$22:AL$60,"&gt;0")))</f>
        <v>
</v>
      </c>
      <c r="AM67" s="189" t="str">
        <f aca="false">
IF($L67="","",IF(COUNTIFS($F$22:$F$60,$L67,AM$22:AM$60,"&gt;0")=0,"",COUNTIFS($F$22:$F$60,$L67,AM$22:AM$60,"&gt;0")))</f>
        <v>
</v>
      </c>
      <c r="AN67" s="188" t="str">
        <f aca="false">
IF($L67="","",IF(COUNTIFS($F$22:$F$60,$L67,AN$22:AN$60,"&gt;0")=0,"",COUNTIFS($F$22:$F$60,$L67,AN$22:AN$60,"&gt;0")))</f>
        <v>
</v>
      </c>
      <c r="AO67" s="188" t="str">
        <f aca="false">
IF($L67="","",IF(COUNTIFS($F$22:$F$60,$L67,AO$22:AO$60,"&gt;0")=0,"",COUNTIFS($F$22:$F$60,$L67,AO$22:AO$60,"&gt;0")))</f>
        <v>
</v>
      </c>
      <c r="AP67" s="188" t="str">
        <f aca="false">
IF($L67="","",IF(COUNTIFS($F$22:$F$60,$L67,AP$22:AP$60,"&gt;0")=0,"",COUNTIFS($F$22:$F$60,$L67,AP$22:AP$60,"&gt;0")))</f>
        <v>
</v>
      </c>
      <c r="AQ67" s="188" t="str">
        <f aca="false">
IF($L67="","",IF(COUNTIFS($F$22:$F$60,$L67,AQ$22:AQ$60,"&gt;0")=0,"",COUNTIFS($F$22:$F$60,$L67,AQ$22:AQ$60,"&gt;0")))</f>
        <v>
</v>
      </c>
      <c r="AR67" s="188" t="str">
        <f aca="false">
IF($L67="","",IF(COUNTIFS($F$22:$F$60,$L67,AR$22:AR$60,"&gt;0")=0,"",COUNTIFS($F$22:$F$60,$L67,AR$22:AR$60,"&gt;0")))</f>
        <v>
</v>
      </c>
      <c r="AS67" s="188" t="str">
        <f aca="false">
IF($L67="","",IF(COUNTIFS($F$22:$F$60,$L67,AS$22:AS$60,"&gt;0")=0,"",COUNTIFS($F$22:$F$60,$L67,AS$22:AS$60,"&gt;0")))</f>
        <v>
</v>
      </c>
      <c r="AT67" s="189" t="str">
        <f aca="false">
IF($L67="","",IF(COUNTIFS($F$22:$F$60,$L67,AT$22:AT$60,"&gt;0")=0,"",COUNTIFS($F$22:$F$60,$L67,AT$22:AT$60,"&gt;0")))</f>
        <v>
</v>
      </c>
      <c r="AU67" s="188" t="str">
        <f aca="false">
IF($L67="","",IF(COUNTIFS($F$22:$F$60,$L67,AU$22:AU$60,"&gt;0")=0,"",COUNTIFS($F$22:$F$60,$L67,AU$22:AU$60,"&gt;0")))</f>
        <v>
</v>
      </c>
      <c r="AV67" s="188" t="str">
        <f aca="false">
IF($L67="","",IF(COUNTIFS($F$22:$F$60,$L67,AV$22:AV$60,"&gt;0")=0,"",COUNTIFS($F$22:$F$60,$L67,AV$22:AV$60,"&gt;0")))</f>
        <v>
</v>
      </c>
      <c r="AW67" s="189" t="str">
        <f aca="false">
IF($L67="","",IF(COUNTIFS($F$22:$F$60,$L67,AW$22:AW$60,"&gt;0")=0,"",COUNTIFS($F$22:$F$60,$L67,AW$22:AW$60,"&gt;0")))</f>
        <v>
</v>
      </c>
      <c r="AX67" s="184"/>
      <c r="AY67" s="184"/>
      <c r="AZ67" s="184"/>
      <c r="BA67" s="184"/>
      <c r="BB67" s="172"/>
      <c r="BC67" s="172"/>
      <c r="BD67" s="172"/>
      <c r="BE67" s="172"/>
      <c r="BF67" s="172"/>
      <c r="BN67" s="0"/>
      <c r="BO67" s="0"/>
      <c r="BP67" s="0"/>
      <c r="BQ67" s="0"/>
      <c r="BR67" s="0"/>
      <c r="BS67" s="0"/>
      <c r="BT67" s="0"/>
      <c r="BU67" s="0"/>
    </row>
    <row r="68" customFormat="false" ht="18.75" hidden="false" customHeight="true" outlineLevel="0" collapsed="false">
      <c r="A68" s="0"/>
      <c r="B68" s="78"/>
      <c r="C68" s="78"/>
      <c r="D68" s="78"/>
      <c r="E68" s="78"/>
      <c r="F68" s="78"/>
      <c r="G68" s="78"/>
      <c r="H68" s="78"/>
      <c r="I68" s="78"/>
      <c r="J68" s="78"/>
      <c r="K68" s="78"/>
      <c r="L68" s="191" t="s">
        <v>
75</v>
      </c>
      <c r="M68" s="191"/>
      <c r="N68" s="191"/>
      <c r="O68" s="191"/>
      <c r="P68" s="191"/>
      <c r="Q68" s="191"/>
      <c r="R68" s="191"/>
      <c r="S68" s="192" t="str">
        <f aca="false">
IF($L68="","",IF(COUNTIFS($F$22:$F$60,$L68,S$22:S$60,"&gt;0")=0,"",COUNTIFS($F$22:$F$60,$L68,S$22:S$60,"&gt;0")))</f>
        <v>
</v>
      </c>
      <c r="T68" s="193" t="str">
        <f aca="false">
IF($L68="","",IF(COUNTIFS($F$22:$F$60,$L68,T$22:T$60,"&gt;0")=0,"",COUNTIFS($F$22:$F$60,$L68,T$22:T$60,"&gt;0")))</f>
        <v>
</v>
      </c>
      <c r="U68" s="193" t="str">
        <f aca="false">
IF($L68="","",IF(COUNTIFS($F$22:$F$60,$L68,U$22:U$60,"&gt;0")=0,"",COUNTIFS($F$22:$F$60,$L68,U$22:U$60,"&gt;0")))</f>
        <v>
</v>
      </c>
      <c r="V68" s="193" t="str">
        <f aca="false">
IF($L68="","",IF(COUNTIFS($F$22:$F$60,$L68,V$22:V$60,"&gt;0")=0,"",COUNTIFS($F$22:$F$60,$L68,V$22:V$60,"&gt;0")))</f>
        <v>
</v>
      </c>
      <c r="W68" s="193" t="str">
        <f aca="false">
IF($L68="","",IF(COUNTIFS($F$22:$F$60,$L68,W$22:W$60,"&gt;0")=0,"",COUNTIFS($F$22:$F$60,$L68,W$22:W$60,"&gt;0")))</f>
        <v>
</v>
      </c>
      <c r="X68" s="193" t="str">
        <f aca="false">
IF($L68="","",IF(COUNTIFS($F$22:$F$60,$L68,X$22:X$60,"&gt;0")=0,"",COUNTIFS($F$22:$F$60,$L68,X$22:X$60,"&gt;0")))</f>
        <v>
</v>
      </c>
      <c r="Y68" s="194" t="str">
        <f aca="false">
IF($L68="","",IF(COUNTIFS($F$22:$F$60,$L68,Y$22:Y$60,"&gt;0")=0,"",COUNTIFS($F$22:$F$60,$L68,Y$22:Y$60,"&gt;0")))</f>
        <v>
</v>
      </c>
      <c r="Z68" s="195" t="str">
        <f aca="false">
IF($L68="","",IF(COUNTIFS($F$22:$F$60,$L68,Z$22:Z$60,"&gt;0")=0,"",COUNTIFS($F$22:$F$60,$L68,Z$22:Z$60,"&gt;0")))</f>
        <v>
</v>
      </c>
      <c r="AA68" s="193" t="str">
        <f aca="false">
IF($L68="","",IF(COUNTIFS($F$22:$F$60,$L68,AA$22:AA$60,"&gt;0")=0,"",COUNTIFS($F$22:$F$60,$L68,AA$22:AA$60,"&gt;0")))</f>
        <v>
</v>
      </c>
      <c r="AB68" s="193" t="str">
        <f aca="false">
IF($L68="","",IF(COUNTIFS($F$22:$F$60,$L68,AB$22:AB$60,"&gt;0")=0,"",COUNTIFS($F$22:$F$60,$L68,AB$22:AB$60,"&gt;0")))</f>
        <v>
</v>
      </c>
      <c r="AC68" s="193" t="str">
        <f aca="false">
IF($L68="","",IF(COUNTIFS($F$22:$F$60,$L68,AC$22:AC$60,"&gt;0")=0,"",COUNTIFS($F$22:$F$60,$L68,AC$22:AC$60,"&gt;0")))</f>
        <v>
</v>
      </c>
      <c r="AD68" s="193" t="str">
        <f aca="false">
IF($L68="","",IF(COUNTIFS($F$22:$F$60,$L68,AD$22:AD$60,"&gt;0")=0,"",COUNTIFS($F$22:$F$60,$L68,AD$22:AD$60,"&gt;0")))</f>
        <v>
</v>
      </c>
      <c r="AE68" s="193" t="str">
        <f aca="false">
IF($L68="","",IF(COUNTIFS($F$22:$F$60,$L68,AE$22:AE$60,"&gt;0")=0,"",COUNTIFS($F$22:$F$60,$L68,AE$22:AE$60,"&gt;0")))</f>
        <v>
</v>
      </c>
      <c r="AF68" s="194" t="str">
        <f aca="false">
IF($L68="","",IF(COUNTIFS($F$22:$F$60,$L68,AF$22:AF$60,"&gt;0")=0,"",COUNTIFS($F$22:$F$60,$L68,AF$22:AF$60,"&gt;0")))</f>
        <v>
</v>
      </c>
      <c r="AG68" s="193" t="str">
        <f aca="false">
IF($L68="","",IF(COUNTIFS($F$22:$F$60,$L68,AG$22:AG$60,"&gt;0")=0,"",COUNTIFS($F$22:$F$60,$L68,AG$22:AG$60,"&gt;0")))</f>
        <v>
</v>
      </c>
      <c r="AH68" s="193" t="str">
        <f aca="false">
IF($L68="","",IF(COUNTIFS($F$22:$F$60,$L68,AH$22:AH$60,"&gt;0")=0,"",COUNTIFS($F$22:$F$60,$L68,AH$22:AH$60,"&gt;0")))</f>
        <v>
</v>
      </c>
      <c r="AI68" s="193" t="str">
        <f aca="false">
IF($L68="","",IF(COUNTIFS($F$22:$F$60,$L68,AI$22:AI$60,"&gt;0")=0,"",COUNTIFS($F$22:$F$60,$L68,AI$22:AI$60,"&gt;0")))</f>
        <v>
</v>
      </c>
      <c r="AJ68" s="193" t="str">
        <f aca="false">
IF($L68="","",IF(COUNTIFS($F$22:$F$60,$L68,AJ$22:AJ$60,"&gt;0")=0,"",COUNTIFS($F$22:$F$60,$L68,AJ$22:AJ$60,"&gt;0")))</f>
        <v>
</v>
      </c>
      <c r="AK68" s="193" t="str">
        <f aca="false">
IF($L68="","",IF(COUNTIFS($F$22:$F$60,$L68,AK$22:AK$60,"&gt;0")=0,"",COUNTIFS($F$22:$F$60,$L68,AK$22:AK$60,"&gt;0")))</f>
        <v>
</v>
      </c>
      <c r="AL68" s="193" t="str">
        <f aca="false">
IF($L68="","",IF(COUNTIFS($F$22:$F$60,$L68,AL$22:AL$60,"&gt;0")=0,"",COUNTIFS($F$22:$F$60,$L68,AL$22:AL$60,"&gt;0")))</f>
        <v>
</v>
      </c>
      <c r="AM68" s="194" t="str">
        <f aca="false">
IF($L68="","",IF(COUNTIFS($F$22:$F$60,$L68,AM$22:AM$60,"&gt;0")=0,"",COUNTIFS($F$22:$F$60,$L68,AM$22:AM$60,"&gt;0")))</f>
        <v>
</v>
      </c>
      <c r="AN68" s="193" t="str">
        <f aca="false">
IF($L68="","",IF(COUNTIFS($F$22:$F$60,$L68,AN$22:AN$60,"&gt;0")=0,"",COUNTIFS($F$22:$F$60,$L68,AN$22:AN$60,"&gt;0")))</f>
        <v>
</v>
      </c>
      <c r="AO68" s="193" t="str">
        <f aca="false">
IF($L68="","",IF(COUNTIFS($F$22:$F$60,$L68,AO$22:AO$60,"&gt;0")=0,"",COUNTIFS($F$22:$F$60,$L68,AO$22:AO$60,"&gt;0")))</f>
        <v>
</v>
      </c>
      <c r="AP68" s="193" t="str">
        <f aca="false">
IF($L68="","",IF(COUNTIFS($F$22:$F$60,$L68,AP$22:AP$60,"&gt;0")=0,"",COUNTIFS($F$22:$F$60,$L68,AP$22:AP$60,"&gt;0")))</f>
        <v>
</v>
      </c>
      <c r="AQ68" s="193" t="str">
        <f aca="false">
IF($L68="","",IF(COUNTIFS($F$22:$F$60,$L68,AQ$22:AQ$60,"&gt;0")=0,"",COUNTIFS($F$22:$F$60,$L68,AQ$22:AQ$60,"&gt;0")))</f>
        <v>
</v>
      </c>
      <c r="AR68" s="193" t="str">
        <f aca="false">
IF($L68="","",IF(COUNTIFS($F$22:$F$60,$L68,AR$22:AR$60,"&gt;0")=0,"",COUNTIFS($F$22:$F$60,$L68,AR$22:AR$60,"&gt;0")))</f>
        <v>
</v>
      </c>
      <c r="AS68" s="193" t="str">
        <f aca="false">
IF($L68="","",IF(COUNTIFS($F$22:$F$60,$L68,AS$22:AS$60,"&gt;0")=0,"",COUNTIFS($F$22:$F$60,$L68,AS$22:AS$60,"&gt;0")))</f>
        <v>
</v>
      </c>
      <c r="AT68" s="194" t="str">
        <f aca="false">
IF($L68="","",IF(COUNTIFS($F$22:$F$60,$L68,AT$22:AT$60,"&gt;0")=0,"",COUNTIFS($F$22:$F$60,$L68,AT$22:AT$60,"&gt;0")))</f>
        <v>
</v>
      </c>
      <c r="AU68" s="193" t="str">
        <f aca="false">
IF($L68="","",IF(COUNTIFS($F$22:$F$60,$L68,AU$22:AU$60,"&gt;0")=0,"",COUNTIFS($F$22:$F$60,$L68,AU$22:AU$60,"&gt;0")))</f>
        <v>
</v>
      </c>
      <c r="AV68" s="193" t="str">
        <f aca="false">
IF($L68="","",IF(COUNTIFS($F$22:$F$60,$L68,AV$22:AV$60,"&gt;0")=0,"",COUNTIFS($F$22:$F$60,$L68,AV$22:AV$60,"&gt;0")))</f>
        <v>
</v>
      </c>
      <c r="AW68" s="194" t="str">
        <f aca="false">
IF($L68="","",IF(COUNTIFS($F$22:$F$60,$L68,AW$22:AW$60,"&gt;0")=0,"",COUNTIFS($F$22:$F$60,$L68,AW$22:AW$60,"&gt;0")))</f>
        <v>
</v>
      </c>
      <c r="AX68" s="184"/>
      <c r="AY68" s="184"/>
      <c r="AZ68" s="184"/>
      <c r="BA68" s="184"/>
      <c r="BB68" s="172"/>
      <c r="BC68" s="172"/>
      <c r="BD68" s="172"/>
      <c r="BE68" s="172"/>
      <c r="BF68" s="172"/>
      <c r="BN68" s="0"/>
      <c r="BO68" s="0"/>
      <c r="BP68" s="0"/>
      <c r="BQ68" s="0"/>
      <c r="BR68" s="0"/>
      <c r="BS68" s="0"/>
      <c r="BT68" s="0"/>
      <c r="BU68" s="0"/>
    </row>
    <row r="69" customFormat="false" ht="18.75" hidden="false" customHeight="true" outlineLevel="0" collapsed="false">
      <c r="A69" s="0"/>
      <c r="B69" s="78"/>
      <c r="C69" s="78"/>
      <c r="D69" s="78"/>
      <c r="E69" s="78"/>
      <c r="F69" s="78"/>
      <c r="G69" s="78"/>
      <c r="H69" s="78"/>
      <c r="I69" s="78"/>
      <c r="J69" s="78"/>
      <c r="K69" s="78"/>
      <c r="L69" s="191" t="s">
        <v>
70</v>
      </c>
      <c r="M69" s="191"/>
      <c r="N69" s="191"/>
      <c r="O69" s="191"/>
      <c r="P69" s="191"/>
      <c r="Q69" s="191"/>
      <c r="R69" s="191"/>
      <c r="S69" s="192" t="str">
        <f aca="false">
IF($L69="","",IF(COUNTIFS($F$22:$F$60,$L69,S$22:S$60,"&gt;0")=0,"",COUNTIFS($F$22:$F$60,$L69,S$22:S$60,"&gt;0")))</f>
        <v>
</v>
      </c>
      <c r="T69" s="193" t="str">
        <f aca="false">
IF($L69="","",IF(COUNTIFS($F$22:$F$60,$L69,T$22:T$60,"&gt;0")=0,"",COUNTIFS($F$22:$F$60,$L69,T$22:T$60,"&gt;0")))</f>
        <v>
</v>
      </c>
      <c r="U69" s="193" t="str">
        <f aca="false">
IF($L69="","",IF(COUNTIFS($F$22:$F$60,$L69,U$22:U$60,"&gt;0")=0,"",COUNTIFS($F$22:$F$60,$L69,U$22:U$60,"&gt;0")))</f>
        <v>
</v>
      </c>
      <c r="V69" s="193" t="str">
        <f aca="false">
IF($L69="","",IF(COUNTIFS($F$22:$F$60,$L69,V$22:V$60,"&gt;0")=0,"",COUNTIFS($F$22:$F$60,$L69,V$22:V$60,"&gt;0")))</f>
        <v>
</v>
      </c>
      <c r="W69" s="193" t="str">
        <f aca="false">
IF($L69="","",IF(COUNTIFS($F$22:$F$60,$L69,W$22:W$60,"&gt;0")=0,"",COUNTIFS($F$22:$F$60,$L69,W$22:W$60,"&gt;0")))</f>
        <v>
</v>
      </c>
      <c r="X69" s="193" t="str">
        <f aca="false">
IF($L69="","",IF(COUNTIFS($F$22:$F$60,$L69,X$22:X$60,"&gt;0")=0,"",COUNTIFS($F$22:$F$60,$L69,X$22:X$60,"&gt;0")))</f>
        <v>
</v>
      </c>
      <c r="Y69" s="194" t="str">
        <f aca="false">
IF($L69="","",IF(COUNTIFS($F$22:$F$60,$L69,Y$22:Y$60,"&gt;0")=0,"",COUNTIFS($F$22:$F$60,$L69,Y$22:Y$60,"&gt;0")))</f>
        <v>
</v>
      </c>
      <c r="Z69" s="195" t="str">
        <f aca="false">
IF($L69="","",IF(COUNTIFS($F$22:$F$60,$L69,Z$22:Z$60,"&gt;0")=0,"",COUNTIFS($F$22:$F$60,$L69,Z$22:Z$60,"&gt;0")))</f>
        <v>
</v>
      </c>
      <c r="AA69" s="193" t="str">
        <f aca="false">
IF($L69="","",IF(COUNTIFS($F$22:$F$60,$L69,AA$22:AA$60,"&gt;0")=0,"",COUNTIFS($F$22:$F$60,$L69,AA$22:AA$60,"&gt;0")))</f>
        <v>
</v>
      </c>
      <c r="AB69" s="193" t="str">
        <f aca="false">
IF($L69="","",IF(COUNTIFS($F$22:$F$60,$L69,AB$22:AB$60,"&gt;0")=0,"",COUNTIFS($F$22:$F$60,$L69,AB$22:AB$60,"&gt;0")))</f>
        <v>
</v>
      </c>
      <c r="AC69" s="193" t="str">
        <f aca="false">
IF($L69="","",IF(COUNTIFS($F$22:$F$60,$L69,AC$22:AC$60,"&gt;0")=0,"",COUNTIFS($F$22:$F$60,$L69,AC$22:AC$60,"&gt;0")))</f>
        <v>
</v>
      </c>
      <c r="AD69" s="193" t="str">
        <f aca="false">
IF($L69="","",IF(COUNTIFS($F$22:$F$60,$L69,AD$22:AD$60,"&gt;0")=0,"",COUNTIFS($F$22:$F$60,$L69,AD$22:AD$60,"&gt;0")))</f>
        <v>
</v>
      </c>
      <c r="AE69" s="193" t="str">
        <f aca="false">
IF($L69="","",IF(COUNTIFS($F$22:$F$60,$L69,AE$22:AE$60,"&gt;0")=0,"",COUNTIFS($F$22:$F$60,$L69,AE$22:AE$60,"&gt;0")))</f>
        <v>
</v>
      </c>
      <c r="AF69" s="194" t="str">
        <f aca="false">
IF($L69="","",IF(COUNTIFS($F$22:$F$60,$L69,AF$22:AF$60,"&gt;0")=0,"",COUNTIFS($F$22:$F$60,$L69,AF$22:AF$60,"&gt;0")))</f>
        <v>
</v>
      </c>
      <c r="AG69" s="193" t="str">
        <f aca="false">
IF($L69="","",IF(COUNTIFS($F$22:$F$60,$L69,AG$22:AG$60,"&gt;0")=0,"",COUNTIFS($F$22:$F$60,$L69,AG$22:AG$60,"&gt;0")))</f>
        <v>
</v>
      </c>
      <c r="AH69" s="193" t="str">
        <f aca="false">
IF($L69="","",IF(COUNTIFS($F$22:$F$60,$L69,AH$22:AH$60,"&gt;0")=0,"",COUNTIFS($F$22:$F$60,$L69,AH$22:AH$60,"&gt;0")))</f>
        <v>
</v>
      </c>
      <c r="AI69" s="193" t="str">
        <f aca="false">
IF($L69="","",IF(COUNTIFS($F$22:$F$60,$L69,AI$22:AI$60,"&gt;0")=0,"",COUNTIFS($F$22:$F$60,$L69,AI$22:AI$60,"&gt;0")))</f>
        <v>
</v>
      </c>
      <c r="AJ69" s="193" t="str">
        <f aca="false">
IF($L69="","",IF(COUNTIFS($F$22:$F$60,$L69,AJ$22:AJ$60,"&gt;0")=0,"",COUNTIFS($F$22:$F$60,$L69,AJ$22:AJ$60,"&gt;0")))</f>
        <v>
</v>
      </c>
      <c r="AK69" s="193" t="str">
        <f aca="false">
IF($L69="","",IF(COUNTIFS($F$22:$F$60,$L69,AK$22:AK$60,"&gt;0")=0,"",COUNTIFS($F$22:$F$60,$L69,AK$22:AK$60,"&gt;0")))</f>
        <v>
</v>
      </c>
      <c r="AL69" s="193" t="str">
        <f aca="false">
IF($L69="","",IF(COUNTIFS($F$22:$F$60,$L69,AL$22:AL$60,"&gt;0")=0,"",COUNTIFS($F$22:$F$60,$L69,AL$22:AL$60,"&gt;0")))</f>
        <v>
</v>
      </c>
      <c r="AM69" s="194" t="str">
        <f aca="false">
IF($L69="","",IF(COUNTIFS($F$22:$F$60,$L69,AM$22:AM$60,"&gt;0")=0,"",COUNTIFS($F$22:$F$60,$L69,AM$22:AM$60,"&gt;0")))</f>
        <v>
</v>
      </c>
      <c r="AN69" s="193" t="str">
        <f aca="false">
IF($L69="","",IF(COUNTIFS($F$22:$F$60,$L69,AN$22:AN$60,"&gt;0")=0,"",COUNTIFS($F$22:$F$60,$L69,AN$22:AN$60,"&gt;0")))</f>
        <v>
</v>
      </c>
      <c r="AO69" s="193" t="str">
        <f aca="false">
IF($L69="","",IF(COUNTIFS($F$22:$F$60,$L69,AO$22:AO$60,"&gt;0")=0,"",COUNTIFS($F$22:$F$60,$L69,AO$22:AO$60,"&gt;0")))</f>
        <v>
</v>
      </c>
      <c r="AP69" s="193" t="str">
        <f aca="false">
IF($L69="","",IF(COUNTIFS($F$22:$F$60,$L69,AP$22:AP$60,"&gt;0")=0,"",COUNTIFS($F$22:$F$60,$L69,AP$22:AP$60,"&gt;0")))</f>
        <v>
</v>
      </c>
      <c r="AQ69" s="193" t="str">
        <f aca="false">
IF($L69="","",IF(COUNTIFS($F$22:$F$60,$L69,AQ$22:AQ$60,"&gt;0")=0,"",COUNTIFS($F$22:$F$60,$L69,AQ$22:AQ$60,"&gt;0")))</f>
        <v>
</v>
      </c>
      <c r="AR69" s="193" t="str">
        <f aca="false">
IF($L69="","",IF(COUNTIFS($F$22:$F$60,$L69,AR$22:AR$60,"&gt;0")=0,"",COUNTIFS($F$22:$F$60,$L69,AR$22:AR$60,"&gt;0")))</f>
        <v>
</v>
      </c>
      <c r="AS69" s="193" t="str">
        <f aca="false">
IF($L69="","",IF(COUNTIFS($F$22:$F$60,$L69,AS$22:AS$60,"&gt;0")=0,"",COUNTIFS($F$22:$F$60,$L69,AS$22:AS$60,"&gt;0")))</f>
        <v>
</v>
      </c>
      <c r="AT69" s="194" t="str">
        <f aca="false">
IF($L69="","",IF(COUNTIFS($F$22:$F$60,$L69,AT$22:AT$60,"&gt;0")=0,"",COUNTIFS($F$22:$F$60,$L69,AT$22:AT$60,"&gt;0")))</f>
        <v>
</v>
      </c>
      <c r="AU69" s="193" t="str">
        <f aca="false">
IF($L69="","",IF(COUNTIFS($F$22:$F$60,$L69,AU$22:AU$60,"&gt;0")=0,"",COUNTIFS($F$22:$F$60,$L69,AU$22:AU$60,"&gt;0")))</f>
        <v>
</v>
      </c>
      <c r="AV69" s="193" t="str">
        <f aca="false">
IF($L69="","",IF(COUNTIFS($F$22:$F$60,$L69,AV$22:AV$60,"&gt;0")=0,"",COUNTIFS($F$22:$F$60,$L69,AV$22:AV$60,"&gt;0")))</f>
        <v>
</v>
      </c>
      <c r="AW69" s="194" t="str">
        <f aca="false">
IF($L69="","",IF(COUNTIFS($F$22:$F$60,$L69,AW$22:AW$60,"&gt;0")=0,"",COUNTIFS($F$22:$F$60,$L69,AW$22:AW$60,"&gt;0")))</f>
        <v>
</v>
      </c>
      <c r="AX69" s="184"/>
      <c r="AY69" s="184"/>
      <c r="AZ69" s="184"/>
      <c r="BA69" s="184"/>
      <c r="BB69" s="172"/>
      <c r="BC69" s="172"/>
      <c r="BD69" s="172"/>
      <c r="BE69" s="172"/>
      <c r="BF69" s="172"/>
      <c r="BN69" s="0"/>
      <c r="BO69" s="0"/>
      <c r="BP69" s="0"/>
      <c r="BQ69" s="0"/>
      <c r="BR69" s="0"/>
      <c r="BS69" s="0"/>
      <c r="BT69" s="0"/>
      <c r="BU69" s="0"/>
    </row>
    <row r="70" customFormat="false" ht="18.75" hidden="false" customHeight="true" outlineLevel="0" collapsed="false">
      <c r="A70" s="0"/>
      <c r="B70" s="78"/>
      <c r="C70" s="78"/>
      <c r="D70" s="78"/>
      <c r="E70" s="78"/>
      <c r="F70" s="78"/>
      <c r="G70" s="78"/>
      <c r="H70" s="78"/>
      <c r="I70" s="78"/>
      <c r="J70" s="78"/>
      <c r="K70" s="78"/>
      <c r="L70" s="191" t="s">
        <v>
79</v>
      </c>
      <c r="M70" s="191"/>
      <c r="N70" s="191"/>
      <c r="O70" s="191"/>
      <c r="P70" s="191"/>
      <c r="Q70" s="191"/>
      <c r="R70" s="191"/>
      <c r="S70" s="192" t="str">
        <f aca="false">
IF($L70="","",IF(COUNTIFS($F$22:$F$60,$L70,S$22:S$60,"&gt;0")=0,"",COUNTIFS($F$22:$F$60,$L70,S$22:S$60,"&gt;0")))</f>
        <v>
</v>
      </c>
      <c r="T70" s="193" t="str">
        <f aca="false">
IF($L70="","",IF(COUNTIFS($F$22:$F$60,$L70,T$22:T$60,"&gt;0")=0,"",COUNTIFS($F$22:$F$60,$L70,T$22:T$60,"&gt;0")))</f>
        <v>
</v>
      </c>
      <c r="U70" s="193" t="str">
        <f aca="false">
IF($L70="","",IF(COUNTIFS($F$22:$F$60,$L70,U$22:U$60,"&gt;0")=0,"",COUNTIFS($F$22:$F$60,$L70,U$22:U$60,"&gt;0")))</f>
        <v>
</v>
      </c>
      <c r="V70" s="193" t="str">
        <f aca="false">
IF($L70="","",IF(COUNTIFS($F$22:$F$60,$L70,V$22:V$60,"&gt;0")=0,"",COUNTIFS($F$22:$F$60,$L70,V$22:V$60,"&gt;0")))</f>
        <v>
</v>
      </c>
      <c r="W70" s="193" t="str">
        <f aca="false">
IF($L70="","",IF(COUNTIFS($F$22:$F$60,$L70,W$22:W$60,"&gt;0")=0,"",COUNTIFS($F$22:$F$60,$L70,W$22:W$60,"&gt;0")))</f>
        <v>
</v>
      </c>
      <c r="X70" s="193" t="str">
        <f aca="false">
IF($L70="","",IF(COUNTIFS($F$22:$F$60,$L70,X$22:X$60,"&gt;0")=0,"",COUNTIFS($F$22:$F$60,$L70,X$22:X$60,"&gt;0")))</f>
        <v>
</v>
      </c>
      <c r="Y70" s="194" t="str">
        <f aca="false">
IF($L70="","",IF(COUNTIFS($F$22:$F$60,$L70,Y$22:Y$60,"&gt;0")=0,"",COUNTIFS($F$22:$F$60,$L70,Y$22:Y$60,"&gt;0")))</f>
        <v>
</v>
      </c>
      <c r="Z70" s="195" t="str">
        <f aca="false">
IF($L70="","",IF(COUNTIFS($F$22:$F$60,$L70,Z$22:Z$60,"&gt;0")=0,"",COUNTIFS($F$22:$F$60,$L70,Z$22:Z$60,"&gt;0")))</f>
        <v>
</v>
      </c>
      <c r="AA70" s="193" t="str">
        <f aca="false">
IF($L70="","",IF(COUNTIFS($F$22:$F$60,$L70,AA$22:AA$60,"&gt;0")=0,"",COUNTIFS($F$22:$F$60,$L70,AA$22:AA$60,"&gt;0")))</f>
        <v>
</v>
      </c>
      <c r="AB70" s="193" t="str">
        <f aca="false">
IF($L70="","",IF(COUNTIFS($F$22:$F$60,$L70,AB$22:AB$60,"&gt;0")=0,"",COUNTIFS($F$22:$F$60,$L70,AB$22:AB$60,"&gt;0")))</f>
        <v>
</v>
      </c>
      <c r="AC70" s="193" t="str">
        <f aca="false">
IF($L70="","",IF(COUNTIFS($F$22:$F$60,$L70,AC$22:AC$60,"&gt;0")=0,"",COUNTIFS($F$22:$F$60,$L70,AC$22:AC$60,"&gt;0")))</f>
        <v>
</v>
      </c>
      <c r="AD70" s="193" t="str">
        <f aca="false">
IF($L70="","",IF(COUNTIFS($F$22:$F$60,$L70,AD$22:AD$60,"&gt;0")=0,"",COUNTIFS($F$22:$F$60,$L70,AD$22:AD$60,"&gt;0")))</f>
        <v>
</v>
      </c>
      <c r="AE70" s="193" t="str">
        <f aca="false">
IF($L70="","",IF(COUNTIFS($F$22:$F$60,$L70,AE$22:AE$60,"&gt;0")=0,"",COUNTIFS($F$22:$F$60,$L70,AE$22:AE$60,"&gt;0")))</f>
        <v>
</v>
      </c>
      <c r="AF70" s="194" t="str">
        <f aca="false">
IF($L70="","",IF(COUNTIFS($F$22:$F$60,$L70,AF$22:AF$60,"&gt;0")=0,"",COUNTIFS($F$22:$F$60,$L70,AF$22:AF$60,"&gt;0")))</f>
        <v>
</v>
      </c>
      <c r="AG70" s="193" t="str">
        <f aca="false">
IF($L70="","",IF(COUNTIFS($F$22:$F$60,$L70,AG$22:AG$60,"&gt;0")=0,"",COUNTIFS($F$22:$F$60,$L70,AG$22:AG$60,"&gt;0")))</f>
        <v>
</v>
      </c>
      <c r="AH70" s="193" t="str">
        <f aca="false">
IF($L70="","",IF(COUNTIFS($F$22:$F$60,$L70,AH$22:AH$60,"&gt;0")=0,"",COUNTIFS($F$22:$F$60,$L70,AH$22:AH$60,"&gt;0")))</f>
        <v>
</v>
      </c>
      <c r="AI70" s="193" t="str">
        <f aca="false">
IF($L70="","",IF(COUNTIFS($F$22:$F$60,$L70,AI$22:AI$60,"&gt;0")=0,"",COUNTIFS($F$22:$F$60,$L70,AI$22:AI$60,"&gt;0")))</f>
        <v>
</v>
      </c>
      <c r="AJ70" s="193" t="str">
        <f aca="false">
IF($L70="","",IF(COUNTIFS($F$22:$F$60,$L70,AJ$22:AJ$60,"&gt;0")=0,"",COUNTIFS($F$22:$F$60,$L70,AJ$22:AJ$60,"&gt;0")))</f>
        <v>
</v>
      </c>
      <c r="AK70" s="193" t="str">
        <f aca="false">
IF($L70="","",IF(COUNTIFS($F$22:$F$60,$L70,AK$22:AK$60,"&gt;0")=0,"",COUNTIFS($F$22:$F$60,$L70,AK$22:AK$60,"&gt;0")))</f>
        <v>
</v>
      </c>
      <c r="AL70" s="193" t="str">
        <f aca="false">
IF($L70="","",IF(COUNTIFS($F$22:$F$60,$L70,AL$22:AL$60,"&gt;0")=0,"",COUNTIFS($F$22:$F$60,$L70,AL$22:AL$60,"&gt;0")))</f>
        <v>
</v>
      </c>
      <c r="AM70" s="194" t="str">
        <f aca="false">
IF($L70="","",IF(COUNTIFS($F$22:$F$60,$L70,AM$22:AM$60,"&gt;0")=0,"",COUNTIFS($F$22:$F$60,$L70,AM$22:AM$60,"&gt;0")))</f>
        <v>
</v>
      </c>
      <c r="AN70" s="193" t="str">
        <f aca="false">
IF($L70="","",IF(COUNTIFS($F$22:$F$60,$L70,AN$22:AN$60,"&gt;0")=0,"",COUNTIFS($F$22:$F$60,$L70,AN$22:AN$60,"&gt;0")))</f>
        <v>
</v>
      </c>
      <c r="AO70" s="193" t="str">
        <f aca="false">
IF($L70="","",IF(COUNTIFS($F$22:$F$60,$L70,AO$22:AO$60,"&gt;0")=0,"",COUNTIFS($F$22:$F$60,$L70,AO$22:AO$60,"&gt;0")))</f>
        <v>
</v>
      </c>
      <c r="AP70" s="193" t="str">
        <f aca="false">
IF($L70="","",IF(COUNTIFS($F$22:$F$60,$L70,AP$22:AP$60,"&gt;0")=0,"",COUNTIFS($F$22:$F$60,$L70,AP$22:AP$60,"&gt;0")))</f>
        <v>
</v>
      </c>
      <c r="AQ70" s="193" t="str">
        <f aca="false">
IF($L70="","",IF(COUNTIFS($F$22:$F$60,$L70,AQ$22:AQ$60,"&gt;0")=0,"",COUNTIFS($F$22:$F$60,$L70,AQ$22:AQ$60,"&gt;0")))</f>
        <v>
</v>
      </c>
      <c r="AR70" s="193" t="str">
        <f aca="false">
IF($L70="","",IF(COUNTIFS($F$22:$F$60,$L70,AR$22:AR$60,"&gt;0")=0,"",COUNTIFS($F$22:$F$60,$L70,AR$22:AR$60,"&gt;0")))</f>
        <v>
</v>
      </c>
      <c r="AS70" s="193" t="str">
        <f aca="false">
IF($L70="","",IF(COUNTIFS($F$22:$F$60,$L70,AS$22:AS$60,"&gt;0")=0,"",COUNTIFS($F$22:$F$60,$L70,AS$22:AS$60,"&gt;0")))</f>
        <v>
</v>
      </c>
      <c r="AT70" s="194" t="str">
        <f aca="false">
IF($L70="","",IF(COUNTIFS($F$22:$F$60,$L70,AT$22:AT$60,"&gt;0")=0,"",COUNTIFS($F$22:$F$60,$L70,AT$22:AT$60,"&gt;0")))</f>
        <v>
</v>
      </c>
      <c r="AU70" s="193" t="str">
        <f aca="false">
IF($L70="","",IF(COUNTIFS($F$22:$F$60,$L70,AU$22:AU$60,"&gt;0")=0,"",COUNTIFS($F$22:$F$60,$L70,AU$22:AU$60,"&gt;0")))</f>
        <v>
</v>
      </c>
      <c r="AV70" s="193" t="str">
        <f aca="false">
IF($L70="","",IF(COUNTIFS($F$22:$F$60,$L70,AV$22:AV$60,"&gt;0")=0,"",COUNTIFS($F$22:$F$60,$L70,AV$22:AV$60,"&gt;0")))</f>
        <v>
</v>
      </c>
      <c r="AW70" s="194" t="str">
        <f aca="false">
IF($L70="","",IF(COUNTIFS($F$22:$F$60,$L70,AW$22:AW$60,"&gt;0")=0,"",COUNTIFS($F$22:$F$60,$L70,AW$22:AW$60,"&gt;0")))</f>
        <v>
</v>
      </c>
      <c r="AX70" s="184"/>
      <c r="AY70" s="184"/>
      <c r="AZ70" s="184"/>
      <c r="BA70" s="184"/>
      <c r="BB70" s="172"/>
      <c r="BC70" s="172"/>
      <c r="BD70" s="172"/>
      <c r="BE70" s="172"/>
      <c r="BF70" s="172"/>
      <c r="BN70" s="0"/>
      <c r="BO70" s="0"/>
      <c r="BP70" s="0"/>
      <c r="BQ70" s="0"/>
      <c r="BR70" s="0"/>
      <c r="BS70" s="0"/>
      <c r="BT70" s="0"/>
      <c r="BU70" s="0"/>
    </row>
    <row r="71" customFormat="false" ht="19.5" hidden="false" customHeight="true" outlineLevel="0" collapsed="false">
      <c r="A71" s="0"/>
      <c r="B71" s="78"/>
      <c r="C71" s="78"/>
      <c r="D71" s="78"/>
      <c r="E71" s="78"/>
      <c r="F71" s="78"/>
      <c r="G71" s="78"/>
      <c r="H71" s="78"/>
      <c r="I71" s="78"/>
      <c r="J71" s="78"/>
      <c r="K71" s="78"/>
      <c r="L71" s="196"/>
      <c r="M71" s="196"/>
      <c r="N71" s="196"/>
      <c r="O71" s="196"/>
      <c r="P71" s="196"/>
      <c r="Q71" s="196"/>
      <c r="R71" s="196"/>
      <c r="S71" s="197" t="str">
        <f aca="false">
IF($L71="","",IF(COUNTIFS($F$22:$F$60,$L71,S$22:S$60,"&gt;0")=0,"",COUNTIFS($F$22:$F$60,$L71,S$22:S$60,"&gt;0")))</f>
        <v>
</v>
      </c>
      <c r="T71" s="198" t="str">
        <f aca="false">
IF($L71="","",IF(COUNTIFS($F$22:$F$60,$L71,T$22:T$60,"&gt;0")=0,"",COUNTIFS($F$22:$F$60,$L71,T$22:T$60,"&gt;0")))</f>
        <v>
</v>
      </c>
      <c r="U71" s="198" t="str">
        <f aca="false">
IF($L71="","",IF(COUNTIFS($F$22:$F$60,$L71,U$22:U$60,"&gt;0")=0,"",COUNTIFS($F$22:$F$60,$L71,U$22:U$60,"&gt;0")))</f>
        <v>
</v>
      </c>
      <c r="V71" s="198" t="str">
        <f aca="false">
IF($L71="","",IF(COUNTIFS($F$22:$F$60,$L71,V$22:V$60,"&gt;0")=0,"",COUNTIFS($F$22:$F$60,$L71,V$22:V$60,"&gt;0")))</f>
        <v>
</v>
      </c>
      <c r="W71" s="198" t="str">
        <f aca="false">
IF($L71="","",IF(COUNTIFS($F$22:$F$60,$L71,W$22:W$60,"&gt;0")=0,"",COUNTIFS($F$22:$F$60,$L71,W$22:W$60,"&gt;0")))</f>
        <v>
</v>
      </c>
      <c r="X71" s="198" t="str">
        <f aca="false">
IF($L71="","",IF(COUNTIFS($F$22:$F$60,$L71,X$22:X$60,"&gt;0")=0,"",COUNTIFS($F$22:$F$60,$L71,X$22:X$60,"&gt;0")))</f>
        <v>
</v>
      </c>
      <c r="Y71" s="199" t="str">
        <f aca="false">
IF($L71="","",IF(COUNTIFS($F$22:$F$60,$L71,Y$22:Y$60,"&gt;0")=0,"",COUNTIFS($F$22:$F$60,$L71,Y$22:Y$60,"&gt;0")))</f>
        <v>
</v>
      </c>
      <c r="Z71" s="200" t="str">
        <f aca="false">
IF($L71="","",IF(COUNTIFS($F$22:$F$60,$L71,Z$22:Z$60,"&gt;0")=0,"",COUNTIFS($F$22:$F$60,$L71,Z$22:Z$60,"&gt;0")))</f>
        <v>
</v>
      </c>
      <c r="AA71" s="198" t="str">
        <f aca="false">
IF($L71="","",IF(COUNTIFS($F$22:$F$60,$L71,AA$22:AA$60,"&gt;0")=0,"",COUNTIFS($F$22:$F$60,$L71,AA$22:AA$60,"&gt;0")))</f>
        <v>
</v>
      </c>
      <c r="AB71" s="198" t="str">
        <f aca="false">
IF($L71="","",IF(COUNTIFS($F$22:$F$60,$L71,AB$22:AB$60,"&gt;0")=0,"",COUNTIFS($F$22:$F$60,$L71,AB$22:AB$60,"&gt;0")))</f>
        <v>
</v>
      </c>
      <c r="AC71" s="198" t="str">
        <f aca="false">
IF($L71="","",IF(COUNTIFS($F$22:$F$60,$L71,AC$22:AC$60,"&gt;0")=0,"",COUNTIFS($F$22:$F$60,$L71,AC$22:AC$60,"&gt;0")))</f>
        <v>
</v>
      </c>
      <c r="AD71" s="198" t="str">
        <f aca="false">
IF($L71="","",IF(COUNTIFS($F$22:$F$60,$L71,AD$22:AD$60,"&gt;0")=0,"",COUNTIFS($F$22:$F$60,$L71,AD$22:AD$60,"&gt;0")))</f>
        <v>
</v>
      </c>
      <c r="AE71" s="198" t="str">
        <f aca="false">
IF($L71="","",IF(COUNTIFS($F$22:$F$60,$L71,AE$22:AE$60,"&gt;0")=0,"",COUNTIFS($F$22:$F$60,$L71,AE$22:AE$60,"&gt;0")))</f>
        <v>
</v>
      </c>
      <c r="AF71" s="199" t="str">
        <f aca="false">
IF($L71="","",IF(COUNTIFS($F$22:$F$60,$L71,AF$22:AF$60,"&gt;0")=0,"",COUNTIFS($F$22:$F$60,$L71,AF$22:AF$60,"&gt;0")))</f>
        <v>
</v>
      </c>
      <c r="AG71" s="198" t="str">
        <f aca="false">
IF($L71="","",IF(COUNTIFS($F$22:$F$60,$L71,AG$22:AG$60,"&gt;0")=0,"",COUNTIFS($F$22:$F$60,$L71,AG$22:AG$60,"&gt;0")))</f>
        <v>
</v>
      </c>
      <c r="AH71" s="198" t="str">
        <f aca="false">
IF($L71="","",IF(COUNTIFS($F$22:$F$60,$L71,AH$22:AH$60,"&gt;0")=0,"",COUNTIFS($F$22:$F$60,$L71,AH$22:AH$60,"&gt;0")))</f>
        <v>
</v>
      </c>
      <c r="AI71" s="198" t="str">
        <f aca="false">
IF($L71="","",IF(COUNTIFS($F$22:$F$60,$L71,AI$22:AI$60,"&gt;0")=0,"",COUNTIFS($F$22:$F$60,$L71,AI$22:AI$60,"&gt;0")))</f>
        <v>
</v>
      </c>
      <c r="AJ71" s="198" t="str">
        <f aca="false">
IF($L71="","",IF(COUNTIFS($F$22:$F$60,$L71,AJ$22:AJ$60,"&gt;0")=0,"",COUNTIFS($F$22:$F$60,$L71,AJ$22:AJ$60,"&gt;0")))</f>
        <v>
</v>
      </c>
      <c r="AK71" s="198" t="str">
        <f aca="false">
IF($L71="","",IF(COUNTIFS($F$22:$F$60,$L71,AK$22:AK$60,"&gt;0")=0,"",COUNTIFS($F$22:$F$60,$L71,AK$22:AK$60,"&gt;0")))</f>
        <v>
</v>
      </c>
      <c r="AL71" s="198" t="str">
        <f aca="false">
IF($L71="","",IF(COUNTIFS($F$22:$F$60,$L71,AL$22:AL$60,"&gt;0")=0,"",COUNTIFS($F$22:$F$60,$L71,AL$22:AL$60,"&gt;0")))</f>
        <v>
</v>
      </c>
      <c r="AM71" s="199" t="str">
        <f aca="false">
IF($L71="","",IF(COUNTIFS($F$22:$F$60,$L71,AM$22:AM$60,"&gt;0")=0,"",COUNTIFS($F$22:$F$60,$L71,AM$22:AM$60,"&gt;0")))</f>
        <v>
</v>
      </c>
      <c r="AN71" s="198" t="str">
        <f aca="false">
IF($L71="","",IF(COUNTIFS($F$22:$F$60,$L71,AN$22:AN$60,"&gt;0")=0,"",COUNTIFS($F$22:$F$60,$L71,AN$22:AN$60,"&gt;0")))</f>
        <v>
</v>
      </c>
      <c r="AO71" s="198" t="str">
        <f aca="false">
IF($L71="","",IF(COUNTIFS($F$22:$F$60,$L71,AO$22:AO$60,"&gt;0")=0,"",COUNTIFS($F$22:$F$60,$L71,AO$22:AO$60,"&gt;0")))</f>
        <v>
</v>
      </c>
      <c r="AP71" s="198" t="str">
        <f aca="false">
IF($L71="","",IF(COUNTIFS($F$22:$F$60,$L71,AP$22:AP$60,"&gt;0")=0,"",COUNTIFS($F$22:$F$60,$L71,AP$22:AP$60,"&gt;0")))</f>
        <v>
</v>
      </c>
      <c r="AQ71" s="198" t="str">
        <f aca="false">
IF($L71="","",IF(COUNTIFS($F$22:$F$60,$L71,AQ$22:AQ$60,"&gt;0")=0,"",COUNTIFS($F$22:$F$60,$L71,AQ$22:AQ$60,"&gt;0")))</f>
        <v>
</v>
      </c>
      <c r="AR71" s="198" t="str">
        <f aca="false">
IF($L71="","",IF(COUNTIFS($F$22:$F$60,$L71,AR$22:AR$60,"&gt;0")=0,"",COUNTIFS($F$22:$F$60,$L71,AR$22:AR$60,"&gt;0")))</f>
        <v>
</v>
      </c>
      <c r="AS71" s="198" t="str">
        <f aca="false">
IF($L71="","",IF(COUNTIFS($F$22:$F$60,$L71,AS$22:AS$60,"&gt;0")=0,"",COUNTIFS($F$22:$F$60,$L71,AS$22:AS$60,"&gt;0")))</f>
        <v>
</v>
      </c>
      <c r="AT71" s="199" t="str">
        <f aca="false">
IF($L71="","",IF(COUNTIFS($F$22:$F$60,$L71,AT$22:AT$60,"&gt;0")=0,"",COUNTIFS($F$22:$F$60,$L71,AT$22:AT$60,"&gt;0")))</f>
        <v>
</v>
      </c>
      <c r="AU71" s="198" t="str">
        <f aca="false">
IF($L71="","",IF(COUNTIFS($F$22:$F$60,$L71,AU$22:AU$60,"&gt;0")=0,"",COUNTIFS($F$22:$F$60,$L71,AU$22:AU$60,"&gt;0")))</f>
        <v>
</v>
      </c>
      <c r="AV71" s="198" t="str">
        <f aca="false">
IF($L71="","",IF(COUNTIFS($F$22:$F$60,$L71,AV$22:AV$60,"&gt;0")=0,"",COUNTIFS($F$22:$F$60,$L71,AV$22:AV$60,"&gt;0")))</f>
        <v>
</v>
      </c>
      <c r="AW71" s="199" t="str">
        <f aca="false">
IF($L71="","",IF(COUNTIFS($F$22:$F$60,$L71,AW$22:AW$60,"&gt;0")=0,"",COUNTIFS($F$22:$F$60,$L71,AW$22:AW$60,"&gt;0")))</f>
        <v>
</v>
      </c>
      <c r="AX71" s="184"/>
      <c r="AY71" s="184"/>
      <c r="AZ71" s="184"/>
      <c r="BA71" s="184"/>
      <c r="BB71" s="172"/>
      <c r="BC71" s="172"/>
      <c r="BD71" s="172"/>
      <c r="BE71" s="172"/>
      <c r="BF71" s="172"/>
      <c r="BN71" s="0"/>
      <c r="BO71" s="0"/>
      <c r="BP71" s="0"/>
      <c r="BQ71" s="0"/>
      <c r="BR71" s="0"/>
      <c r="BS71" s="0"/>
      <c r="BT71" s="0"/>
      <c r="BU71" s="0"/>
    </row>
    <row r="72" customFormat="false" ht="11.45" hidden="false" customHeight="true" outlineLevel="0" collapsed="false">
</row>
  </sheetData>
  <sheetProtection sheet="true" objects="true" scenarios="true"/>
  <mergeCells count="283">
    <mergeCell ref="AP1:BE1"/>
    <mergeCell ref="Z2:AA2"/>
    <mergeCell ref="AC2:AD2"/>
    <mergeCell ref="AG2:AH2"/>
    <mergeCell ref="AP2:BE2"/>
    <mergeCell ref="BB3:BE3"/>
    <mergeCell ref="B6:J6"/>
    <mergeCell ref="AT6:AU6"/>
    <mergeCell ref="AX6:AY6"/>
    <mergeCell ref="BB6:BC6"/>
    <mergeCell ref="L7:R7"/>
    <mergeCell ref="L8:N8"/>
    <mergeCell ref="P8:R8"/>
    <mergeCell ref="T8:U8"/>
    <mergeCell ref="AU8:AV8"/>
    <mergeCell ref="BB8:BC8"/>
    <mergeCell ref="L10:N10"/>
    <mergeCell ref="P10:R10"/>
    <mergeCell ref="T10:U10"/>
    <mergeCell ref="BB10:BD10"/>
    <mergeCell ref="B12:V12"/>
    <mergeCell ref="AO12:AQ12"/>
    <mergeCell ref="BB12:BD12"/>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22:B24"/>
    <mergeCell ref="C22:E22"/>
    <mergeCell ref="G22:G24"/>
    <mergeCell ref="H22:K24"/>
    <mergeCell ref="L22:O24"/>
    <mergeCell ref="P22:R22"/>
    <mergeCell ref="AX22:AY22"/>
    <mergeCell ref="AZ22:BA22"/>
    <mergeCell ref="BB22:BF24"/>
    <mergeCell ref="C23:E23"/>
    <mergeCell ref="P23:R23"/>
    <mergeCell ref="AX23:AY23"/>
    <mergeCell ref="AZ23:BA23"/>
    <mergeCell ref="C24:E24"/>
    <mergeCell ref="P24:R24"/>
    <mergeCell ref="AX24:AY24"/>
    <mergeCell ref="AZ24:BA24"/>
    <mergeCell ref="B25:B27"/>
    <mergeCell ref="C25:E25"/>
    <mergeCell ref="G25:G27"/>
    <mergeCell ref="H25:K27"/>
    <mergeCell ref="L25:O27"/>
    <mergeCell ref="P25:R25"/>
    <mergeCell ref="AX25:AY25"/>
    <mergeCell ref="AZ25:BA25"/>
    <mergeCell ref="BB25:BF27"/>
    <mergeCell ref="C26:E26"/>
    <mergeCell ref="P26:R26"/>
    <mergeCell ref="AX26:AY26"/>
    <mergeCell ref="AZ26:BA26"/>
    <mergeCell ref="C27:E27"/>
    <mergeCell ref="P27:R27"/>
    <mergeCell ref="AX27:AY27"/>
    <mergeCell ref="AZ27:BA27"/>
    <mergeCell ref="B28:B30"/>
    <mergeCell ref="C28:E28"/>
    <mergeCell ref="G28:G30"/>
    <mergeCell ref="H28:K30"/>
    <mergeCell ref="L28:O30"/>
    <mergeCell ref="P28:R28"/>
    <mergeCell ref="AX28:AY28"/>
    <mergeCell ref="AZ28:BA28"/>
    <mergeCell ref="BB28:BF30"/>
    <mergeCell ref="C29:E29"/>
    <mergeCell ref="P29:R29"/>
    <mergeCell ref="AX29:AY29"/>
    <mergeCell ref="AZ29:BA29"/>
    <mergeCell ref="C30:E30"/>
    <mergeCell ref="P30:R30"/>
    <mergeCell ref="AX30:AY30"/>
    <mergeCell ref="AZ30:BA30"/>
    <mergeCell ref="B31:B33"/>
    <mergeCell ref="C31:E31"/>
    <mergeCell ref="G31:G33"/>
    <mergeCell ref="H31:K33"/>
    <mergeCell ref="L31:O33"/>
    <mergeCell ref="P31:R31"/>
    <mergeCell ref="AX31:AY31"/>
    <mergeCell ref="AZ31:BA31"/>
    <mergeCell ref="BB31:BF33"/>
    <mergeCell ref="C32:E32"/>
    <mergeCell ref="P32:R32"/>
    <mergeCell ref="AX32:AY32"/>
    <mergeCell ref="AZ32:BA32"/>
    <mergeCell ref="C33:E33"/>
    <mergeCell ref="P33:R33"/>
    <mergeCell ref="AX33:AY33"/>
    <mergeCell ref="AZ33:BA33"/>
    <mergeCell ref="B34:B36"/>
    <mergeCell ref="C34:E34"/>
    <mergeCell ref="G34:G36"/>
    <mergeCell ref="H34:K36"/>
    <mergeCell ref="L34:O36"/>
    <mergeCell ref="P34:R34"/>
    <mergeCell ref="AX34:AY34"/>
    <mergeCell ref="AZ34:BA34"/>
    <mergeCell ref="BB34:BF36"/>
    <mergeCell ref="C35:E35"/>
    <mergeCell ref="P35:R35"/>
    <mergeCell ref="AX35:AY35"/>
    <mergeCell ref="AZ35:BA35"/>
    <mergeCell ref="C36:E36"/>
    <mergeCell ref="P36:R36"/>
    <mergeCell ref="AX36:AY36"/>
    <mergeCell ref="AZ36:BA36"/>
    <mergeCell ref="B37:B39"/>
    <mergeCell ref="C37:E37"/>
    <mergeCell ref="G37:G39"/>
    <mergeCell ref="H37:K39"/>
    <mergeCell ref="L37:O39"/>
    <mergeCell ref="P37:R37"/>
    <mergeCell ref="AX37:AY37"/>
    <mergeCell ref="AZ37:BA37"/>
    <mergeCell ref="BB37:BF39"/>
    <mergeCell ref="C38:E38"/>
    <mergeCell ref="P38:R38"/>
    <mergeCell ref="AX38:AY38"/>
    <mergeCell ref="AZ38:BA38"/>
    <mergeCell ref="C39:E39"/>
    <mergeCell ref="P39:R39"/>
    <mergeCell ref="AX39:AY39"/>
    <mergeCell ref="AZ39:BA39"/>
    <mergeCell ref="B40:B42"/>
    <mergeCell ref="C40:E40"/>
    <mergeCell ref="G40:G42"/>
    <mergeCell ref="H40:K42"/>
    <mergeCell ref="L40:O42"/>
    <mergeCell ref="P40:R40"/>
    <mergeCell ref="AX40:AY40"/>
    <mergeCell ref="AZ40:BA40"/>
    <mergeCell ref="BB40:BF42"/>
    <mergeCell ref="C41:E41"/>
    <mergeCell ref="P41:R41"/>
    <mergeCell ref="AX41:AY41"/>
    <mergeCell ref="AZ41:BA41"/>
    <mergeCell ref="C42:E42"/>
    <mergeCell ref="P42:R42"/>
    <mergeCell ref="AX42:AY42"/>
    <mergeCell ref="AZ42:BA42"/>
    <mergeCell ref="B43:B45"/>
    <mergeCell ref="C43:E43"/>
    <mergeCell ref="G43:G45"/>
    <mergeCell ref="H43:K45"/>
    <mergeCell ref="L43:O45"/>
    <mergeCell ref="P43:R43"/>
    <mergeCell ref="AX43:AY43"/>
    <mergeCell ref="AZ43:BA43"/>
    <mergeCell ref="BB43:BF45"/>
    <mergeCell ref="C44:E44"/>
    <mergeCell ref="P44:R44"/>
    <mergeCell ref="AX44:AY44"/>
    <mergeCell ref="AZ44:BA44"/>
    <mergeCell ref="C45:E45"/>
    <mergeCell ref="P45:R45"/>
    <mergeCell ref="AX45:AY45"/>
    <mergeCell ref="AZ45:BA45"/>
    <mergeCell ref="B46:B48"/>
    <mergeCell ref="C46:E46"/>
    <mergeCell ref="G46:G48"/>
    <mergeCell ref="H46:K48"/>
    <mergeCell ref="L46:O48"/>
    <mergeCell ref="P46:R46"/>
    <mergeCell ref="AX46:AY46"/>
    <mergeCell ref="AZ46:BA46"/>
    <mergeCell ref="BB46:BF48"/>
    <mergeCell ref="C47:E47"/>
    <mergeCell ref="P47:R47"/>
    <mergeCell ref="AX47:AY47"/>
    <mergeCell ref="AZ47:BA47"/>
    <mergeCell ref="C48:E48"/>
    <mergeCell ref="P48:R48"/>
    <mergeCell ref="AX48:AY48"/>
    <mergeCell ref="AZ48:BA48"/>
    <mergeCell ref="B49:B51"/>
    <mergeCell ref="C49:E49"/>
    <mergeCell ref="G49:G51"/>
    <mergeCell ref="H49:K51"/>
    <mergeCell ref="L49:O51"/>
    <mergeCell ref="P49:R49"/>
    <mergeCell ref="AX49:AY49"/>
    <mergeCell ref="AZ49:BA49"/>
    <mergeCell ref="BB49:BF51"/>
    <mergeCell ref="C50:E50"/>
    <mergeCell ref="P50:R50"/>
    <mergeCell ref="AX50:AY50"/>
    <mergeCell ref="AZ50:BA50"/>
    <mergeCell ref="C51:E51"/>
    <mergeCell ref="P51:R51"/>
    <mergeCell ref="AX51:AY51"/>
    <mergeCell ref="AZ51:BA51"/>
    <mergeCell ref="B52:B54"/>
    <mergeCell ref="C52:E52"/>
    <mergeCell ref="G52:G54"/>
    <mergeCell ref="H52:K54"/>
    <mergeCell ref="L52:O54"/>
    <mergeCell ref="P52:R52"/>
    <mergeCell ref="AX52:AY52"/>
    <mergeCell ref="AZ52:BA52"/>
    <mergeCell ref="BB52:BF54"/>
    <mergeCell ref="C53:E53"/>
    <mergeCell ref="P53:R53"/>
    <mergeCell ref="AX53:AY53"/>
    <mergeCell ref="AZ53:BA53"/>
    <mergeCell ref="C54:E54"/>
    <mergeCell ref="P54:R54"/>
    <mergeCell ref="AX54:AY54"/>
    <mergeCell ref="AZ54:BA54"/>
    <mergeCell ref="B55:B57"/>
    <mergeCell ref="C55:E55"/>
    <mergeCell ref="G55:G57"/>
    <mergeCell ref="H55:K57"/>
    <mergeCell ref="L55:O57"/>
    <mergeCell ref="P55:R55"/>
    <mergeCell ref="AX55:AY55"/>
    <mergeCell ref="AZ55:BA55"/>
    <mergeCell ref="BB55:BF57"/>
    <mergeCell ref="C56:E56"/>
    <mergeCell ref="P56:R56"/>
    <mergeCell ref="AX56:AY56"/>
    <mergeCell ref="AZ56:BA56"/>
    <mergeCell ref="C57:E57"/>
    <mergeCell ref="P57:R57"/>
    <mergeCell ref="AX57:AY57"/>
    <mergeCell ref="AZ57:BA57"/>
    <mergeCell ref="B58:B60"/>
    <mergeCell ref="C58:E58"/>
    <mergeCell ref="G58:G60"/>
    <mergeCell ref="H58:K60"/>
    <mergeCell ref="L58:O60"/>
    <mergeCell ref="P58:R58"/>
    <mergeCell ref="AX58:AY58"/>
    <mergeCell ref="AZ58:BA58"/>
    <mergeCell ref="BB58:BF60"/>
    <mergeCell ref="C59:E59"/>
    <mergeCell ref="P59:R59"/>
    <mergeCell ref="AX59:AY59"/>
    <mergeCell ref="AZ59:BA59"/>
    <mergeCell ref="C60:E60"/>
    <mergeCell ref="P60:R60"/>
    <mergeCell ref="AX60:AY60"/>
    <mergeCell ref="AZ60:BA60"/>
    <mergeCell ref="H62:R62"/>
    <mergeCell ref="AX62:AY62"/>
    <mergeCell ref="AZ62:BA62"/>
    <mergeCell ref="BB62:BF71"/>
    <mergeCell ref="H63:R63"/>
    <mergeCell ref="AX63:AY63"/>
    <mergeCell ref="AZ63:BA63"/>
    <mergeCell ref="H64:R64"/>
    <mergeCell ref="AX64:AY64"/>
    <mergeCell ref="AZ64:BA64"/>
    <mergeCell ref="H65:R65"/>
    <mergeCell ref="AX65:BA71"/>
    <mergeCell ref="H66:R66"/>
    <mergeCell ref="B67:K71"/>
    <mergeCell ref="L67:R67"/>
    <mergeCell ref="L68:R68"/>
    <mergeCell ref="L69:R69"/>
    <mergeCell ref="L70:R70"/>
    <mergeCell ref="L71:R71"/>
  </mergeCells>
  <dataValidations count="7">
    <dataValidation allowBlank="true" operator="equal" showDropDown="false" showErrorMessage="true" showInputMessage="true" sqref="AC3" type="list">
      <formula1>
#REF!</formula1>
      <formula2>
0</formula2>
    </dataValidation>
    <dataValidation allowBlank="true" operator="equal" showDropDown="false" showErrorMessage="true" showInputMessage="true" sqref="BB3:BE3" type="list">
      <formula1>
"計画,実績"</formula1>
      <formula2>
0</formula2>
    </dataValidation>
    <dataValidation allowBlank="true" error="入力可能範囲　32～40" operator="between" showDropDown="false" showErrorMessage="true" showInputMessage="true" sqref="AX6:AY6" type="decimal">
      <formula1>
32</formula1>
      <formula2>
40</formula2>
    </dataValidation>
    <dataValidation allowBlank="true" operator="equal" showDropDown="false" showErrorMessage="true" showInputMessage="true" sqref="B8:E8 G8:J8 B10:E10 G10:J10" type="list">
      <formula1>
"○,－"</formula1>
      <formula2>
0</formula2>
    </dataValidation>
    <dataValidation allowBlank="true" operator="equal" showDropDown="false" showErrorMessage="true" showInputMessage="true" sqref="G22:G23 G25:G26 G28:G29 G31:G32 G34:G35 G37:G38 G40:G41 G43:G44 G46:G47 G49:G50 G52:G53 G55:G56 G58:G59" type="list">
      <formula1>
"A,B,C,D"</formula1>
      <formula2>
0</formula2>
    </dataValidation>
    <dataValidation allowBlank="true" error="リストにない場合のみ、入力してください。" operator="equal" showDropDown="false" showErrorMessage="true" showInputMessage="true" sqref="H22:K60" type="list">
      <formula1>
INDIRECT(C23)</formula1>
      <formula2>
0</formula2>
    </dataValidation>
    <dataValidation allowBlank="true" operator="equal" showDropDown="false" showErrorMessage="true" showInputMessage="true" sqref="C23 C26 C29 C32 C35 C38 C41 C44 C47 C50 C53 C56 C59" type="list">
      <formula1>
職種</formula1>
      <formula2>
0</formula2>
    </dataValidation>
  </dataValidations>
  <printOptions headings="false" gridLines="false" gridLinesSet="true" horizontalCentered="true" verticalCentered="true"/>
  <pageMargins left="0.157638888888889" right="0.157638888888889" top="0.315277777777778" bottom="0.157638888888889" header="0.511805555555555" footer="0.511805555555555"/>
  <pageSetup paperSize="9"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B1:W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8.75">
</sheetFormatPr>
  <cols>
    <col collapsed="false" hidden="false" max="1" min="1" style="201" width="1.60728744939271"/>
    <col collapsed="false" hidden="false" max="2" min="2" style="202" width="15.2105263157895"/>
    <col collapsed="false" hidden="false" max="3" min="3" style="202" width="10.7125506072875"/>
    <col collapsed="false" hidden="false" max="4" min="4" style="202" width="3.31983805668016"/>
    <col collapsed="false" hidden="false" max="5" min="5" style="201" width="15.7449392712551"/>
    <col collapsed="false" hidden="false" max="6" min="6" style="201" width="3.31983805668016"/>
    <col collapsed="false" hidden="false" max="7" min="7" style="201" width="15.7449392712551"/>
    <col collapsed="false" hidden="false" max="8" min="8" style="201" width="3.31983805668016"/>
    <col collapsed="false" hidden="false" max="9" min="9" style="202" width="15.7449392712551"/>
    <col collapsed="false" hidden="false" max="10" min="10" style="201" width="3.31983805668016"/>
    <col collapsed="false" hidden="false" max="11" min="11" style="201" width="15.7449392712551"/>
    <col collapsed="false" hidden="false" max="12" min="12" style="201" width="5.03643724696356"/>
    <col collapsed="false" hidden="false" max="13" min="13" style="201" width="15.7449392712551"/>
    <col collapsed="false" hidden="false" max="14" min="14" style="201" width="3.31983805668016"/>
    <col collapsed="false" hidden="false" max="15" min="15" style="201" width="15.7449392712551"/>
    <col collapsed="false" hidden="false" max="16" min="16" style="201" width="3.31983805668016"/>
    <col collapsed="false" hidden="false" max="17" min="17" style="201" width="15.7449392712551"/>
    <col collapsed="false" hidden="false" max="18" min="18" style="201" width="3.31983805668016"/>
    <col collapsed="false" hidden="false" max="19" min="19" style="201" width="15.7449392712551"/>
    <col collapsed="false" hidden="false" max="20" min="20" style="201" width="3.31983805668016"/>
    <col collapsed="false" hidden="false" max="21" min="21" style="201" width="15.7449392712551"/>
    <col collapsed="false" hidden="false" max="1025" min="22" style="201" width="9"/>
  </cols>
  <sheetData>
    <row r="1" customFormat="false" ht="18.75" hidden="false" customHeight="false" outlineLevel="0" collapsed="false">
      <c r="B1" s="203" t="s">
        <v>
93</v>
      </c>
      <c r="C1" s="0"/>
      <c r="D1" s="0"/>
      <c r="E1" s="0"/>
      <c r="F1" s="0"/>
      <c r="G1" s="0"/>
      <c r="H1" s="0"/>
      <c r="I1" s="0"/>
      <c r="J1" s="0"/>
      <c r="K1" s="0"/>
      <c r="M1" s="0"/>
      <c r="N1" s="0"/>
      <c r="O1" s="0"/>
      <c r="P1" s="0"/>
      <c r="Q1" s="0"/>
      <c r="R1" s="0"/>
      <c r="S1" s="0"/>
      <c r="T1" s="0"/>
      <c r="U1" s="0"/>
      <c r="W1" s="0"/>
    </row>
    <row r="2" customFormat="false" ht="18.75" hidden="false" customHeight="false" outlineLevel="0" collapsed="false">
      <c r="B2" s="204" t="s">
        <v>
94</v>
      </c>
      <c r="C2" s="0"/>
      <c r="D2" s="0"/>
      <c r="E2" s="205" t="s">
        <v>
95</v>
      </c>
      <c r="F2" s="0"/>
      <c r="G2" s="0"/>
      <c r="H2" s="0"/>
      <c r="I2" s="206" t="s">
        <v>
96</v>
      </c>
      <c r="J2" s="0"/>
      <c r="K2" s="0"/>
      <c r="M2" s="0"/>
      <c r="N2" s="0"/>
      <c r="O2" s="0"/>
      <c r="P2" s="0"/>
      <c r="Q2" s="0"/>
      <c r="R2" s="0"/>
      <c r="S2" s="0"/>
      <c r="T2" s="0"/>
      <c r="U2" s="0"/>
      <c r="W2" s="0"/>
    </row>
    <row r="3" customFormat="false" ht="18.75" hidden="false" customHeight="false" outlineLevel="0" collapsed="false">
      <c r="B3" s="204"/>
      <c r="C3" s="0"/>
      <c r="D3" s="0"/>
      <c r="E3" s="207" t="s">
        <v>
97</v>
      </c>
      <c r="F3" s="207"/>
      <c r="G3" s="207"/>
      <c r="H3" s="207"/>
      <c r="I3" s="207"/>
      <c r="J3" s="207"/>
      <c r="K3" s="207"/>
      <c r="M3" s="207" t="s">
        <v>
98</v>
      </c>
      <c r="N3" s="207"/>
      <c r="O3" s="207"/>
      <c r="P3" s="0"/>
      <c r="Q3" s="207" t="s">
        <v>
99</v>
      </c>
      <c r="R3" s="207"/>
      <c r="S3" s="207"/>
      <c r="T3" s="207"/>
      <c r="U3" s="207"/>
      <c r="W3" s="0"/>
    </row>
    <row r="4" customFormat="false" ht="18.75" hidden="false" customHeight="false" outlineLevel="0" collapsed="false">
      <c r="B4" s="208" t="s">
        <v>
100</v>
      </c>
      <c r="C4" s="208" t="s">
        <v>
101</v>
      </c>
      <c r="D4" s="0"/>
      <c r="E4" s="208" t="s">
        <v>
102</v>
      </c>
      <c r="F4" s="202"/>
      <c r="G4" s="208" t="s">
        <v>
103</v>
      </c>
      <c r="H4" s="0"/>
      <c r="I4" s="208" t="s">
        <v>
104</v>
      </c>
      <c r="J4" s="0"/>
      <c r="K4" s="208" t="s">
        <v>
97</v>
      </c>
      <c r="M4" s="208" t="s">
        <v>
105</v>
      </c>
      <c r="N4" s="0"/>
      <c r="O4" s="208" t="s">
        <v>
106</v>
      </c>
      <c r="P4" s="0"/>
      <c r="Q4" s="208" t="s">
        <v>
105</v>
      </c>
      <c r="R4" s="0"/>
      <c r="S4" s="208" t="s">
        <v>
106</v>
      </c>
      <c r="T4" s="0"/>
      <c r="U4" s="208" t="s">
        <v>
97</v>
      </c>
      <c r="W4" s="0"/>
    </row>
    <row r="5" customFormat="false" ht="18.75" hidden="false" customHeight="false" outlineLevel="0" collapsed="false">
      <c r="B5" s="209" t="s">
        <v>
107</v>
      </c>
      <c r="C5" s="210" t="s">
        <v>
60</v>
      </c>
      <c r="D5" s="209" t="s">
        <v>
108</v>
      </c>
      <c r="E5" s="211" t="s">
        <v>
109</v>
      </c>
      <c r="F5" s="209" t="s">
        <v>
29</v>
      </c>
      <c r="G5" s="211" t="s">
        <v>
109</v>
      </c>
      <c r="H5" s="212" t="s">
        <v>
110</v>
      </c>
      <c r="I5" s="211" t="s">
        <v>
109</v>
      </c>
      <c r="J5" s="212" t="s">
        <v>
4</v>
      </c>
      <c r="K5" s="213" t="s">
        <v>
109</v>
      </c>
      <c r="M5" s="211" t="s">
        <v>
109</v>
      </c>
      <c r="N5" s="208" t="s">
        <v>
29</v>
      </c>
      <c r="O5" s="211" t="s">
        <v>
109</v>
      </c>
      <c r="P5" s="0"/>
      <c r="Q5" s="214" t="s">
        <v>
109</v>
      </c>
      <c r="R5" s="208" t="s">
        <v>
29</v>
      </c>
      <c r="S5" s="214" t="s">
        <v>
109</v>
      </c>
      <c r="T5" s="0"/>
      <c r="U5" s="213" t="s">
        <v>
109</v>
      </c>
      <c r="W5" s="0"/>
    </row>
    <row r="6" customFormat="false" ht="18.75" hidden="false" customHeight="false" outlineLevel="0" collapsed="false">
      <c r="B6" s="209" t="s">
        <v>
111</v>
      </c>
      <c r="C6" s="210" t="s">
        <v>
112</v>
      </c>
      <c r="D6" s="209" t="s">
        <v>
108</v>
      </c>
      <c r="E6" s="211" t="s">
        <v>
109</v>
      </c>
      <c r="F6" s="209" t="s">
        <v>
29</v>
      </c>
      <c r="G6" s="211" t="s">
        <v>
109</v>
      </c>
      <c r="H6" s="212" t="s">
        <v>
110</v>
      </c>
      <c r="I6" s="211" t="s">
        <v>
109</v>
      </c>
      <c r="J6" s="212" t="s">
        <v>
4</v>
      </c>
      <c r="K6" s="213" t="s">
        <v>
109</v>
      </c>
      <c r="M6" s="211" t="s">
        <v>
109</v>
      </c>
      <c r="N6" s="208" t="s">
        <v>
29</v>
      </c>
      <c r="O6" s="211" t="s">
        <v>
109</v>
      </c>
      <c r="P6" s="0"/>
      <c r="Q6" s="214" t="s">
        <v>
109</v>
      </c>
      <c r="R6" s="208" t="s">
        <v>
29</v>
      </c>
      <c r="S6" s="214" t="s">
        <v>
109</v>
      </c>
      <c r="T6" s="0"/>
      <c r="U6" s="213" t="s">
        <v>
109</v>
      </c>
      <c r="W6" s="0"/>
    </row>
    <row r="7" customFormat="false" ht="18.75" hidden="false" customHeight="false" outlineLevel="0" collapsed="false">
      <c r="B7" s="209" t="s">
        <v>
113</v>
      </c>
      <c r="C7" s="210" t="s">
        <v>
114</v>
      </c>
      <c r="D7" s="209" t="s">
        <v>
108</v>
      </c>
      <c r="E7" s="211" t="s">
        <v>
109</v>
      </c>
      <c r="F7" s="209" t="s">
        <v>
29</v>
      </c>
      <c r="G7" s="211" t="s">
        <v>
109</v>
      </c>
      <c r="H7" s="212" t="s">
        <v>
110</v>
      </c>
      <c r="I7" s="211" t="s">
        <v>
109</v>
      </c>
      <c r="J7" s="212" t="s">
        <v>
4</v>
      </c>
      <c r="K7" s="213" t="s">
        <v>
109</v>
      </c>
      <c r="M7" s="211" t="s">
        <v>
109</v>
      </c>
      <c r="N7" s="208" t="s">
        <v>
29</v>
      </c>
      <c r="O7" s="211" t="s">
        <v>
109</v>
      </c>
      <c r="P7" s="0"/>
      <c r="Q7" s="214" t="s">
        <v>
109</v>
      </c>
      <c r="R7" s="208" t="s">
        <v>
29</v>
      </c>
      <c r="S7" s="214" t="s">
        <v>
109</v>
      </c>
      <c r="T7" s="0"/>
      <c r="U7" s="213" t="s">
        <v>
109</v>
      </c>
      <c r="W7" s="0"/>
    </row>
    <row r="8" customFormat="false" ht="18.75" hidden="false" customHeight="false" outlineLevel="0" collapsed="false">
      <c r="B8" s="209"/>
      <c r="C8" s="215" t="s">
        <v>
59</v>
      </c>
      <c r="D8" s="209" t="s">
        <v>
108</v>
      </c>
      <c r="E8" s="211" t="n">
        <v>
0.5</v>
      </c>
      <c r="F8" s="209" t="s">
        <v>
29</v>
      </c>
      <c r="G8" s="211" t="n">
        <v>
0.75</v>
      </c>
      <c r="H8" s="212" t="s">
        <v>
110</v>
      </c>
      <c r="I8" s="211" t="n">
        <v>
0.0416666666666667</v>
      </c>
      <c r="J8" s="212" t="s">
        <v>
4</v>
      </c>
      <c r="K8" s="213" t="n">
        <f aca="false">
(G8-E8-I8)*24</f>
        <v>
5</v>
      </c>
      <c r="M8" s="211" t="n">
        <v>
0.395833333333333</v>
      </c>
      <c r="N8" s="208" t="s">
        <v>
29</v>
      </c>
      <c r="O8" s="211" t="n">
        <v>
0.6875</v>
      </c>
      <c r="P8" s="0"/>
      <c r="Q8" s="216" t="n">
        <f aca="false">
IF(E8&lt;M8,M8,E8)</f>
        <v>
0.5</v>
      </c>
      <c r="R8" s="208" t="s">
        <v>
29</v>
      </c>
      <c r="S8" s="216" t="n">
        <f aca="false">
IF(G8&gt;O8,O8,G8)</f>
        <v>
0.6875</v>
      </c>
      <c r="T8" s="0"/>
      <c r="U8" s="217" t="n">
        <f aca="false">
(S8-Q8)*24</f>
        <v>
4.5</v>
      </c>
      <c r="W8" s="0"/>
    </row>
    <row r="9" customFormat="false" ht="18.75" hidden="false" customHeight="false" outlineLevel="0" collapsed="false">
      <c r="B9" s="209"/>
      <c r="C9" s="215" t="s">
        <v>
115</v>
      </c>
      <c r="D9" s="209" t="s">
        <v>
108</v>
      </c>
      <c r="E9" s="211"/>
      <c r="F9" s="209" t="s">
        <v>
29</v>
      </c>
      <c r="G9" s="211"/>
      <c r="H9" s="212" t="s">
        <v>
110</v>
      </c>
      <c r="I9" s="211" t="n">
        <v>
0</v>
      </c>
      <c r="J9" s="212" t="s">
        <v>
4</v>
      </c>
      <c r="K9" s="213" t="n">
        <f aca="false">
(G9-E9-I9)*24</f>
        <v>
0</v>
      </c>
      <c r="M9" s="211" t="n">
        <v>
0.395833333333333</v>
      </c>
      <c r="N9" s="208" t="s">
        <v>
29</v>
      </c>
      <c r="O9" s="211" t="n">
        <v>
0.6875</v>
      </c>
      <c r="P9" s="0"/>
      <c r="Q9" s="216" t="n">
        <f aca="false">
IF(E9&lt;M9,M9,E9)</f>
        <v>
0.395833333333333</v>
      </c>
      <c r="R9" s="208" t="s">
        <v>
29</v>
      </c>
      <c r="S9" s="216" t="n">
        <f aca="false">
IF(G9&gt;O9,O9,G9)</f>
        <v>
0</v>
      </c>
      <c r="T9" s="0"/>
      <c r="U9" s="217" t="n">
        <f aca="false">
(S9-Q9)*24</f>
        <v>
-9.49999999999999</v>
      </c>
      <c r="W9" s="0"/>
    </row>
    <row r="10" customFormat="false" ht="18.75" hidden="false" customHeight="false" outlineLevel="0" collapsed="false">
      <c r="B10" s="209"/>
      <c r="C10" s="215" t="s">
        <v>
116</v>
      </c>
      <c r="D10" s="209" t="s">
        <v>
108</v>
      </c>
      <c r="E10" s="211"/>
      <c r="F10" s="209" t="s">
        <v>
29</v>
      </c>
      <c r="G10" s="211"/>
      <c r="H10" s="212" t="s">
        <v>
110</v>
      </c>
      <c r="I10" s="211" t="n">
        <v>
0</v>
      </c>
      <c r="J10" s="212" t="s">
        <v>
4</v>
      </c>
      <c r="K10" s="213" t="n">
        <f aca="false">
(G10-E10-I10)*24</f>
        <v>
0</v>
      </c>
      <c r="M10" s="211" t="n">
        <v>
0.395833333333333</v>
      </c>
      <c r="N10" s="208" t="s">
        <v>
29</v>
      </c>
      <c r="O10" s="211" t="n">
        <v>
0.6875</v>
      </c>
      <c r="P10" s="0"/>
      <c r="Q10" s="216" t="n">
        <f aca="false">
IF(E10&lt;M10,M10,E10)</f>
        <v>
0.395833333333333</v>
      </c>
      <c r="R10" s="208" t="s">
        <v>
29</v>
      </c>
      <c r="S10" s="216" t="n">
        <f aca="false">
IF(G10&gt;O10,O10,G10)</f>
        <v>
0</v>
      </c>
      <c r="T10" s="0"/>
      <c r="U10" s="217" t="n">
        <f aca="false">
(S10-Q10)*24</f>
        <v>
-9.49999999999999</v>
      </c>
      <c r="W10" s="0"/>
    </row>
    <row r="11" customFormat="false" ht="18.75" hidden="false" customHeight="false" outlineLevel="0" collapsed="false">
      <c r="B11" s="209"/>
      <c r="C11" s="215" t="s">
        <v>
117</v>
      </c>
      <c r="D11" s="209" t="s">
        <v>
108</v>
      </c>
      <c r="E11" s="211"/>
      <c r="F11" s="209" t="s">
        <v>
29</v>
      </c>
      <c r="G11" s="211"/>
      <c r="H11" s="212" t="s">
        <v>
110</v>
      </c>
      <c r="I11" s="211" t="n">
        <v>
0</v>
      </c>
      <c r="J11" s="212" t="s">
        <v>
4</v>
      </c>
      <c r="K11" s="213" t="n">
        <f aca="false">
(G11-E11-I11)*24</f>
        <v>
0</v>
      </c>
      <c r="M11" s="211" t="n">
        <v>
0.395833333333333</v>
      </c>
      <c r="N11" s="208" t="s">
        <v>
29</v>
      </c>
      <c r="O11" s="211" t="n">
        <v>
0.6875</v>
      </c>
      <c r="P11" s="0"/>
      <c r="Q11" s="216" t="n">
        <f aca="false">
IF(E11&lt;M11,M11,E11)</f>
        <v>
0.395833333333333</v>
      </c>
      <c r="R11" s="208" t="s">
        <v>
29</v>
      </c>
      <c r="S11" s="216" t="n">
        <f aca="false">
IF(G11&gt;O11,O11,G11)</f>
        <v>
0</v>
      </c>
      <c r="T11" s="0"/>
      <c r="U11" s="217" t="n">
        <f aca="false">
(S11-Q11)*24</f>
        <v>
-9.49999999999999</v>
      </c>
      <c r="W11" s="0"/>
    </row>
    <row r="12" customFormat="false" ht="18.75" hidden="false" customHeight="false" outlineLevel="0" collapsed="false">
      <c r="B12" s="209"/>
      <c r="C12" s="215" t="s">
        <v>
118</v>
      </c>
      <c r="D12" s="209" t="s">
        <v>
108</v>
      </c>
      <c r="E12" s="211"/>
      <c r="F12" s="209" t="s">
        <v>
29</v>
      </c>
      <c r="G12" s="211"/>
      <c r="H12" s="212" t="s">
        <v>
110</v>
      </c>
      <c r="I12" s="211" t="n">
        <v>
0</v>
      </c>
      <c r="J12" s="212" t="s">
        <v>
4</v>
      </c>
      <c r="K12" s="213" t="n">
        <f aca="false">
(G12-E12-I12)*24</f>
        <v>
0</v>
      </c>
      <c r="M12" s="211" t="n">
        <v>
0.395833333333333</v>
      </c>
      <c r="N12" s="208" t="s">
        <v>
29</v>
      </c>
      <c r="O12" s="211" t="n">
        <v>
0.6875</v>
      </c>
      <c r="P12" s="0"/>
      <c r="Q12" s="216" t="n">
        <f aca="false">
IF(E12&lt;M12,M12,E12)</f>
        <v>
0.395833333333333</v>
      </c>
      <c r="R12" s="208" t="s">
        <v>
29</v>
      </c>
      <c r="S12" s="216" t="n">
        <f aca="false">
IF(G12&gt;O12,O12,G12)</f>
        <v>
0</v>
      </c>
      <c r="T12" s="0"/>
      <c r="U12" s="217" t="n">
        <f aca="false">
(S12-Q12)*24</f>
        <v>
-9.49999999999999</v>
      </c>
      <c r="W12" s="0"/>
    </row>
    <row r="13" customFormat="false" ht="18.75" hidden="false" customHeight="false" outlineLevel="0" collapsed="false">
      <c r="B13" s="209"/>
      <c r="C13" s="215" t="s">
        <v>
119</v>
      </c>
      <c r="D13" s="209" t="s">
        <v>
108</v>
      </c>
      <c r="E13" s="211"/>
      <c r="F13" s="209" t="s">
        <v>
29</v>
      </c>
      <c r="G13" s="211"/>
      <c r="H13" s="212" t="s">
        <v>
110</v>
      </c>
      <c r="I13" s="211" t="n">
        <v>
0</v>
      </c>
      <c r="J13" s="212" t="s">
        <v>
4</v>
      </c>
      <c r="K13" s="213" t="n">
        <f aca="false">
(G13-E13-I13)*24</f>
        <v>
0</v>
      </c>
      <c r="M13" s="211" t="n">
        <v>
0.395833333333333</v>
      </c>
      <c r="N13" s="208" t="s">
        <v>
29</v>
      </c>
      <c r="O13" s="211" t="n">
        <v>
0.6875</v>
      </c>
      <c r="P13" s="0"/>
      <c r="Q13" s="216" t="n">
        <f aca="false">
IF(E13&lt;M13,M13,E13)</f>
        <v>
0.395833333333333</v>
      </c>
      <c r="R13" s="208" t="s">
        <v>
29</v>
      </c>
      <c r="S13" s="216" t="n">
        <f aca="false">
IF(G13&gt;O13,O13,G13)</f>
        <v>
0</v>
      </c>
      <c r="T13" s="0"/>
      <c r="U13" s="217" t="n">
        <f aca="false">
(S13-Q13)*24</f>
        <v>
-9.49999999999999</v>
      </c>
      <c r="W13" s="0"/>
    </row>
    <row r="14" customFormat="false" ht="18.75" hidden="false" customHeight="false" outlineLevel="0" collapsed="false">
      <c r="B14" s="209"/>
      <c r="C14" s="215" t="s">
        <v>
120</v>
      </c>
      <c r="D14" s="209" t="s">
        <v>
108</v>
      </c>
      <c r="E14" s="211"/>
      <c r="F14" s="209" t="s">
        <v>
29</v>
      </c>
      <c r="G14" s="211"/>
      <c r="H14" s="212" t="s">
        <v>
110</v>
      </c>
      <c r="I14" s="211" t="n">
        <v>
0</v>
      </c>
      <c r="J14" s="212" t="s">
        <v>
4</v>
      </c>
      <c r="K14" s="213" t="n">
        <f aca="false">
(G14-E14-I14)*24</f>
        <v>
0</v>
      </c>
      <c r="M14" s="211" t="n">
        <v>
0.395833333333333</v>
      </c>
      <c r="N14" s="208" t="s">
        <v>
29</v>
      </c>
      <c r="O14" s="211" t="n">
        <v>
0.6875</v>
      </c>
      <c r="P14" s="0"/>
      <c r="Q14" s="216" t="n">
        <f aca="false">
IF(E14&lt;M14,M14,E14)</f>
        <v>
0.395833333333333</v>
      </c>
      <c r="R14" s="208" t="s">
        <v>
29</v>
      </c>
      <c r="S14" s="216" t="n">
        <f aca="false">
IF(G14&gt;O14,O14,G14)</f>
        <v>
0</v>
      </c>
      <c r="T14" s="0"/>
      <c r="U14" s="217" t="n">
        <f aca="false">
(S14-Q14)*24</f>
        <v>
-9.49999999999999</v>
      </c>
      <c r="W14" s="0"/>
    </row>
    <row r="15" customFormat="false" ht="18.75" hidden="false" customHeight="false" outlineLevel="0" collapsed="false">
      <c r="B15" s="209"/>
      <c r="C15" s="215" t="s">
        <v>
121</v>
      </c>
      <c r="D15" s="209" t="s">
        <v>
108</v>
      </c>
      <c r="E15" s="211"/>
      <c r="F15" s="209" t="s">
        <v>
29</v>
      </c>
      <c r="G15" s="211"/>
      <c r="H15" s="212" t="s">
        <v>
110</v>
      </c>
      <c r="I15" s="211" t="n">
        <v>
0</v>
      </c>
      <c r="J15" s="212" t="s">
        <v>
4</v>
      </c>
      <c r="K15" s="213" t="n">
        <f aca="false">
(G15-E15-I15)*24</f>
        <v>
0</v>
      </c>
      <c r="M15" s="211" t="n">
        <v>
0.395833333333333</v>
      </c>
      <c r="N15" s="208" t="s">
        <v>
29</v>
      </c>
      <c r="O15" s="211" t="n">
        <v>
0.6875</v>
      </c>
      <c r="P15" s="0"/>
      <c r="Q15" s="216" t="n">
        <f aca="false">
IF(E15&lt;M15,M15,E15)</f>
        <v>
0.395833333333333</v>
      </c>
      <c r="R15" s="208" t="s">
        <v>
29</v>
      </c>
      <c r="S15" s="216" t="n">
        <f aca="false">
IF(G15&gt;O15,O15,G15)</f>
        <v>
0</v>
      </c>
      <c r="T15" s="0"/>
      <c r="U15" s="217" t="n">
        <f aca="false">
(S15-Q15)*24</f>
        <v>
-9.49999999999999</v>
      </c>
      <c r="W15" s="0"/>
    </row>
    <row r="16" customFormat="false" ht="18.75" hidden="false" customHeight="false" outlineLevel="0" collapsed="false">
      <c r="B16" s="209"/>
      <c r="C16" s="215" t="s">
        <v>
122</v>
      </c>
      <c r="D16" s="209" t="s">
        <v>
108</v>
      </c>
      <c r="E16" s="211"/>
      <c r="F16" s="209" t="s">
        <v>
29</v>
      </c>
      <c r="G16" s="211"/>
      <c r="H16" s="212" t="s">
        <v>
110</v>
      </c>
      <c r="I16" s="211" t="n">
        <v>
0</v>
      </c>
      <c r="J16" s="212" t="s">
        <v>
4</v>
      </c>
      <c r="K16" s="213" t="n">
        <f aca="false">
(G16-E16-I16)*24</f>
        <v>
0</v>
      </c>
      <c r="M16" s="211" t="n">
        <v>
0.395833333333333</v>
      </c>
      <c r="N16" s="208" t="s">
        <v>
29</v>
      </c>
      <c r="O16" s="211" t="n">
        <v>
0.6875</v>
      </c>
      <c r="P16" s="0"/>
      <c r="Q16" s="216" t="n">
        <f aca="false">
IF(E16&lt;M16,M16,E16)</f>
        <v>
0.395833333333333</v>
      </c>
      <c r="R16" s="208" t="s">
        <v>
29</v>
      </c>
      <c r="S16" s="216" t="n">
        <f aca="false">
IF(G16&gt;O16,O16,G16)</f>
        <v>
0</v>
      </c>
      <c r="T16" s="0"/>
      <c r="U16" s="217" t="n">
        <f aca="false">
(S16-Q16)*24</f>
        <v>
-9.49999999999999</v>
      </c>
      <c r="W16" s="0"/>
    </row>
    <row r="17" customFormat="false" ht="18.75" hidden="false" customHeight="false" outlineLevel="0" collapsed="false">
      <c r="B17" s="209"/>
      <c r="C17" s="215" t="s">
        <v>
123</v>
      </c>
      <c r="D17" s="209" t="s">
        <v>
108</v>
      </c>
      <c r="E17" s="211"/>
      <c r="F17" s="209" t="s">
        <v>
29</v>
      </c>
      <c r="G17" s="211"/>
      <c r="H17" s="212" t="s">
        <v>
110</v>
      </c>
      <c r="I17" s="211" t="n">
        <v>
0</v>
      </c>
      <c r="J17" s="212" t="s">
        <v>
4</v>
      </c>
      <c r="K17" s="213" t="n">
        <f aca="false">
(G17-E17-I17)*24</f>
        <v>
0</v>
      </c>
      <c r="M17" s="211" t="n">
        <v>
0.395833333333333</v>
      </c>
      <c r="N17" s="208" t="s">
        <v>
29</v>
      </c>
      <c r="O17" s="211" t="n">
        <v>
0.6875</v>
      </c>
      <c r="P17" s="0"/>
      <c r="Q17" s="216" t="n">
        <f aca="false">
IF(E17&lt;M17,M17,E17)</f>
        <v>
0.395833333333333</v>
      </c>
      <c r="R17" s="208" t="s">
        <v>
29</v>
      </c>
      <c r="S17" s="216" t="n">
        <f aca="false">
IF(G17&gt;O17,O17,G17)</f>
        <v>
0</v>
      </c>
      <c r="T17" s="0"/>
      <c r="U17" s="217" t="n">
        <f aca="false">
(S17-Q17)*24</f>
        <v>
-9.49999999999999</v>
      </c>
      <c r="W17" s="0"/>
    </row>
    <row r="18" customFormat="false" ht="18.75" hidden="false" customHeight="false" outlineLevel="0" collapsed="false">
      <c r="B18" s="209"/>
      <c r="C18" s="215" t="s">
        <v>
124</v>
      </c>
      <c r="D18" s="209" t="s">
        <v>
108</v>
      </c>
      <c r="E18" s="211"/>
      <c r="F18" s="209" t="s">
        <v>
29</v>
      </c>
      <c r="G18" s="211"/>
      <c r="H18" s="212" t="s">
        <v>
110</v>
      </c>
      <c r="I18" s="211" t="n">
        <v>
0</v>
      </c>
      <c r="J18" s="212" t="s">
        <v>
4</v>
      </c>
      <c r="K18" s="213" t="n">
        <f aca="false">
(G18-E18-I18)*24</f>
        <v>
0</v>
      </c>
      <c r="M18" s="211" t="n">
        <v>
0.395833333333333</v>
      </c>
      <c r="N18" s="208" t="s">
        <v>
29</v>
      </c>
      <c r="O18" s="211" t="n">
        <v>
0.6875</v>
      </c>
      <c r="P18" s="0"/>
      <c r="Q18" s="216" t="n">
        <f aca="false">
IF(E18&lt;M18,M18,E18)</f>
        <v>
0.395833333333333</v>
      </c>
      <c r="R18" s="208" t="s">
        <v>
29</v>
      </c>
      <c r="S18" s="216" t="n">
        <f aca="false">
IF(G18&gt;O18,O18,G18)</f>
        <v>
0</v>
      </c>
      <c r="T18" s="0"/>
      <c r="U18" s="217" t="n">
        <f aca="false">
(S18-Q18)*24</f>
        <v>
-9.49999999999999</v>
      </c>
      <c r="W18" s="0"/>
    </row>
    <row r="19" customFormat="false" ht="18.75" hidden="false" customHeight="false" outlineLevel="0" collapsed="false">
      <c r="B19" s="209"/>
      <c r="C19" s="215" t="s">
        <v>
125</v>
      </c>
      <c r="D19" s="209" t="s">
        <v>
108</v>
      </c>
      <c r="E19" s="211"/>
      <c r="F19" s="209" t="s">
        <v>
29</v>
      </c>
      <c r="G19" s="211"/>
      <c r="H19" s="212" t="s">
        <v>
110</v>
      </c>
      <c r="I19" s="211" t="n">
        <v>
0</v>
      </c>
      <c r="J19" s="212" t="s">
        <v>
4</v>
      </c>
      <c r="K19" s="218" t="n">
        <f aca="false">
(G19-E19-I19)*24</f>
        <v>
0</v>
      </c>
      <c r="M19" s="211" t="n">
        <v>
0.395833333333333</v>
      </c>
      <c r="N19" s="208" t="s">
        <v>
29</v>
      </c>
      <c r="O19" s="211" t="n">
        <v>
0.6875</v>
      </c>
      <c r="P19" s="0"/>
      <c r="Q19" s="216" t="n">
        <f aca="false">
IF(E19&lt;M19,M19,E19)</f>
        <v>
0.395833333333333</v>
      </c>
      <c r="R19" s="208" t="s">
        <v>
29</v>
      </c>
      <c r="S19" s="216" t="n">
        <f aca="false">
IF(G19&gt;O19,O19,G19)</f>
        <v>
0</v>
      </c>
      <c r="T19" s="0"/>
      <c r="U19" s="217" t="n">
        <f aca="false">
(S19-Q19)*24</f>
        <v>
-9.49999999999999</v>
      </c>
      <c r="W19" s="0"/>
    </row>
    <row r="20" customFormat="false" ht="18.75" hidden="false" customHeight="false" outlineLevel="0" collapsed="false">
      <c r="B20" s="209"/>
      <c r="C20" s="215" t="s">
        <v>
126</v>
      </c>
      <c r="D20" s="209" t="s">
        <v>
108</v>
      </c>
      <c r="E20" s="211"/>
      <c r="F20" s="209" t="s">
        <v>
29</v>
      </c>
      <c r="G20" s="211"/>
      <c r="H20" s="212" t="s">
        <v>
110</v>
      </c>
      <c r="I20" s="211" t="n">
        <v>
0</v>
      </c>
      <c r="J20" s="212" t="s">
        <v>
4</v>
      </c>
      <c r="K20" s="213" t="n">
        <f aca="false">
(G20-E20-I20)*24</f>
        <v>
0</v>
      </c>
      <c r="M20" s="211" t="n">
        <v>
0.395833333333333</v>
      </c>
      <c r="N20" s="208" t="s">
        <v>
29</v>
      </c>
      <c r="O20" s="211" t="n">
        <v>
0.6875</v>
      </c>
      <c r="P20" s="0"/>
      <c r="Q20" s="216" t="n">
        <f aca="false">
IF(E20&lt;M20,M20,E20)</f>
        <v>
0.395833333333333</v>
      </c>
      <c r="R20" s="208" t="s">
        <v>
29</v>
      </c>
      <c r="S20" s="216" t="n">
        <f aca="false">
IF(G20&gt;O20,O20,G20)</f>
        <v>
0</v>
      </c>
      <c r="T20" s="0"/>
      <c r="U20" s="217" t="n">
        <f aca="false">
(S20-Q20)*24</f>
        <v>
-9.49999999999999</v>
      </c>
      <c r="W20" s="0"/>
    </row>
    <row r="21" customFormat="false" ht="18.75" hidden="false" customHeight="false" outlineLevel="0" collapsed="false">
      <c r="B21" s="209"/>
      <c r="C21" s="215" t="s">
        <v>
127</v>
      </c>
      <c r="D21" s="209" t="s">
        <v>
108</v>
      </c>
      <c r="E21" s="211"/>
      <c r="F21" s="209" t="s">
        <v>
29</v>
      </c>
      <c r="G21" s="211"/>
      <c r="H21" s="212" t="s">
        <v>
110</v>
      </c>
      <c r="I21" s="211" t="n">
        <v>
0</v>
      </c>
      <c r="J21" s="212" t="s">
        <v>
4</v>
      </c>
      <c r="K21" s="213" t="n">
        <f aca="false">
(G21-E21-I21)*24</f>
        <v>
0</v>
      </c>
      <c r="M21" s="211" t="n">
        <v>
0.395833333333333</v>
      </c>
      <c r="N21" s="208" t="s">
        <v>
29</v>
      </c>
      <c r="O21" s="211" t="n">
        <v>
0.6875</v>
      </c>
      <c r="P21" s="0"/>
      <c r="Q21" s="216" t="n">
        <f aca="false">
IF(E21&lt;M21,M21,E21)</f>
        <v>
0.395833333333333</v>
      </c>
      <c r="R21" s="208" t="s">
        <v>
29</v>
      </c>
      <c r="S21" s="216" t="n">
        <f aca="false">
IF(G21&gt;O21,O21,G21)</f>
        <v>
0</v>
      </c>
      <c r="T21" s="0"/>
      <c r="U21" s="217" t="n">
        <f aca="false">
(S21-Q21)*24</f>
        <v>
-9.49999999999999</v>
      </c>
      <c r="W21" s="0"/>
    </row>
    <row r="22" customFormat="false" ht="18.75" hidden="false" customHeight="false" outlineLevel="0" collapsed="false">
      <c r="B22" s="209"/>
      <c r="C22" s="215" t="s">
        <v>
128</v>
      </c>
      <c r="D22" s="209" t="s">
        <v>
108</v>
      </c>
      <c r="E22" s="219"/>
      <c r="F22" s="209" t="s">
        <v>
29</v>
      </c>
      <c r="G22" s="219"/>
      <c r="H22" s="212" t="s">
        <v>
110</v>
      </c>
      <c r="I22" s="219"/>
      <c r="J22" s="212" t="s">
        <v>
4</v>
      </c>
      <c r="K22" s="210" t="n">
        <v>
1</v>
      </c>
      <c r="M22" s="220"/>
      <c r="N22" s="209" t="s">
        <v>
29</v>
      </c>
      <c r="O22" s="220"/>
      <c r="P22" s="212"/>
      <c r="Q22" s="220"/>
      <c r="R22" s="209" t="s">
        <v>
29</v>
      </c>
      <c r="S22" s="220"/>
      <c r="T22" s="212"/>
      <c r="U22" s="210" t="n">
        <v>
1</v>
      </c>
      <c r="W22" s="0"/>
    </row>
    <row r="23" customFormat="false" ht="18.75" hidden="false" customHeight="false" outlineLevel="0" collapsed="false">
      <c r="B23" s="209"/>
      <c r="C23" s="215" t="s">
        <v>
129</v>
      </c>
      <c r="D23" s="209" t="s">
        <v>
108</v>
      </c>
      <c r="E23" s="219"/>
      <c r="F23" s="209" t="s">
        <v>
29</v>
      </c>
      <c r="G23" s="219"/>
      <c r="H23" s="212" t="s">
        <v>
110</v>
      </c>
      <c r="I23" s="219"/>
      <c r="J23" s="212" t="s">
        <v>
4</v>
      </c>
      <c r="K23" s="210" t="n">
        <v>
2</v>
      </c>
      <c r="M23" s="220"/>
      <c r="N23" s="209" t="s">
        <v>
29</v>
      </c>
      <c r="O23" s="220"/>
      <c r="P23" s="212"/>
      <c r="Q23" s="220"/>
      <c r="R23" s="209" t="s">
        <v>
29</v>
      </c>
      <c r="S23" s="220"/>
      <c r="T23" s="212"/>
      <c r="U23" s="210" t="n">
        <v>
2</v>
      </c>
      <c r="W23" s="0"/>
    </row>
    <row r="24" customFormat="false" ht="18.75" hidden="false" customHeight="false" outlineLevel="0" collapsed="false">
      <c r="B24" s="209"/>
      <c r="C24" s="215" t="s">
        <v>
130</v>
      </c>
      <c r="D24" s="209" t="s">
        <v>
108</v>
      </c>
      <c r="E24" s="219"/>
      <c r="F24" s="209" t="s">
        <v>
29</v>
      </c>
      <c r="G24" s="219"/>
      <c r="H24" s="212" t="s">
        <v>
110</v>
      </c>
      <c r="I24" s="219"/>
      <c r="J24" s="212" t="s">
        <v>
4</v>
      </c>
      <c r="K24" s="210" t="n">
        <v>
3</v>
      </c>
      <c r="M24" s="220"/>
      <c r="N24" s="209" t="s">
        <v>
29</v>
      </c>
      <c r="O24" s="220"/>
      <c r="P24" s="212"/>
      <c r="Q24" s="220"/>
      <c r="R24" s="209" t="s">
        <v>
29</v>
      </c>
      <c r="S24" s="220"/>
      <c r="T24" s="212"/>
      <c r="U24" s="210" t="n">
        <v>
3</v>
      </c>
      <c r="W24" s="0"/>
    </row>
    <row r="25" customFormat="false" ht="18.75" hidden="false" customHeight="false" outlineLevel="0" collapsed="false">
      <c r="B25" s="209"/>
      <c r="C25" s="215" t="s">
        <v>
73</v>
      </c>
      <c r="D25" s="209" t="s">
        <v>
108</v>
      </c>
      <c r="E25" s="219"/>
      <c r="F25" s="209" t="s">
        <v>
29</v>
      </c>
      <c r="G25" s="219"/>
      <c r="H25" s="212" t="s">
        <v>
110</v>
      </c>
      <c r="I25" s="219"/>
      <c r="J25" s="212" t="s">
        <v>
4</v>
      </c>
      <c r="K25" s="210" t="n">
        <v>
4</v>
      </c>
      <c r="M25" s="220"/>
      <c r="N25" s="209" t="s">
        <v>
29</v>
      </c>
      <c r="O25" s="220"/>
      <c r="P25" s="212"/>
      <c r="Q25" s="220"/>
      <c r="R25" s="209" t="s">
        <v>
29</v>
      </c>
      <c r="S25" s="220"/>
      <c r="T25" s="212"/>
      <c r="U25" s="210" t="n">
        <v>
4</v>
      </c>
      <c r="W25" s="0"/>
    </row>
    <row r="26" customFormat="false" ht="18.75" hidden="false" customHeight="false" outlineLevel="0" collapsed="false">
      <c r="B26" s="209"/>
      <c r="C26" s="215" t="s">
        <v>
131</v>
      </c>
      <c r="D26" s="209" t="s">
        <v>
108</v>
      </c>
      <c r="E26" s="219"/>
      <c r="F26" s="209" t="s">
        <v>
29</v>
      </c>
      <c r="G26" s="219"/>
      <c r="H26" s="212" t="s">
        <v>
110</v>
      </c>
      <c r="I26" s="219"/>
      <c r="J26" s="212" t="s">
        <v>
4</v>
      </c>
      <c r="K26" s="210" t="n">
        <v>
5</v>
      </c>
      <c r="M26" s="220"/>
      <c r="N26" s="209" t="s">
        <v>
29</v>
      </c>
      <c r="O26" s="220"/>
      <c r="P26" s="212"/>
      <c r="Q26" s="220"/>
      <c r="R26" s="209" t="s">
        <v>
29</v>
      </c>
      <c r="S26" s="220"/>
      <c r="T26" s="212"/>
      <c r="U26" s="210" t="n">
        <v>
5</v>
      </c>
      <c r="W26" s="0"/>
    </row>
    <row r="27" customFormat="false" ht="18.75" hidden="false" customHeight="false" outlineLevel="0" collapsed="false">
      <c r="B27" s="209"/>
      <c r="C27" s="215" t="s">
        <v>
132</v>
      </c>
      <c r="D27" s="209" t="s">
        <v>
108</v>
      </c>
      <c r="E27" s="219"/>
      <c r="F27" s="209" t="s">
        <v>
29</v>
      </c>
      <c r="G27" s="219"/>
      <c r="H27" s="212" t="s">
        <v>
110</v>
      </c>
      <c r="I27" s="219"/>
      <c r="J27" s="212" t="s">
        <v>
4</v>
      </c>
      <c r="K27" s="210" t="n">
        <v>
6</v>
      </c>
      <c r="M27" s="220"/>
      <c r="N27" s="209" t="s">
        <v>
29</v>
      </c>
      <c r="O27" s="220"/>
      <c r="P27" s="212"/>
      <c r="Q27" s="220"/>
      <c r="R27" s="209" t="s">
        <v>
29</v>
      </c>
      <c r="S27" s="220"/>
      <c r="T27" s="212"/>
      <c r="U27" s="210" t="n">
        <v>
6</v>
      </c>
      <c r="W27" s="0"/>
    </row>
    <row r="28" customFormat="false" ht="18.75" hidden="false" customHeight="false" outlineLevel="0" collapsed="false">
      <c r="B28" s="209"/>
      <c r="C28" s="215" t="s">
        <v>
133</v>
      </c>
      <c r="D28" s="209" t="s">
        <v>
108</v>
      </c>
      <c r="E28" s="219"/>
      <c r="F28" s="209" t="s">
        <v>
29</v>
      </c>
      <c r="G28" s="219"/>
      <c r="H28" s="212" t="s">
        <v>
110</v>
      </c>
      <c r="I28" s="219"/>
      <c r="J28" s="212" t="s">
        <v>
4</v>
      </c>
      <c r="K28" s="210" t="n">
        <v>
7</v>
      </c>
      <c r="M28" s="220"/>
      <c r="N28" s="209" t="s">
        <v>
29</v>
      </c>
      <c r="O28" s="220"/>
      <c r="P28" s="212"/>
      <c r="Q28" s="220"/>
      <c r="R28" s="209" t="s">
        <v>
29</v>
      </c>
      <c r="S28" s="220"/>
      <c r="T28" s="212"/>
      <c r="U28" s="210" t="n">
        <v>
7</v>
      </c>
      <c r="W28" s="0"/>
    </row>
    <row r="29" customFormat="false" ht="18.75" hidden="false" customHeight="false" outlineLevel="0" collapsed="false">
      <c r="B29" s="209"/>
      <c r="C29" s="215" t="s">
        <v>
134</v>
      </c>
      <c r="D29" s="209" t="s">
        <v>
108</v>
      </c>
      <c r="E29" s="219"/>
      <c r="F29" s="209" t="s">
        <v>
29</v>
      </c>
      <c r="G29" s="219"/>
      <c r="H29" s="212" t="s">
        <v>
110</v>
      </c>
      <c r="I29" s="219"/>
      <c r="J29" s="212" t="s">
        <v>
4</v>
      </c>
      <c r="K29" s="210" t="n">
        <v>
8</v>
      </c>
      <c r="M29" s="220"/>
      <c r="N29" s="209" t="s">
        <v>
29</v>
      </c>
      <c r="O29" s="220"/>
      <c r="P29" s="212"/>
      <c r="Q29" s="220"/>
      <c r="R29" s="209" t="s">
        <v>
29</v>
      </c>
      <c r="S29" s="220"/>
      <c r="T29" s="212"/>
      <c r="U29" s="210" t="n">
        <v>
7</v>
      </c>
      <c r="W29" s="0"/>
    </row>
    <row r="30" customFormat="false" ht="18.75" hidden="false" customHeight="false" outlineLevel="0" collapsed="false">
      <c r="B30" s="209"/>
      <c r="C30" s="215" t="s">
        <v>
85</v>
      </c>
      <c r="D30" s="209" t="s">
        <v>
108</v>
      </c>
      <c r="E30" s="219"/>
      <c r="F30" s="209" t="s">
        <v>
29</v>
      </c>
      <c r="G30" s="219"/>
      <c r="H30" s="212" t="s">
        <v>
110</v>
      </c>
      <c r="I30" s="219"/>
      <c r="J30" s="212" t="s">
        <v>
4</v>
      </c>
      <c r="K30" s="210" t="n">
        <v>
4</v>
      </c>
      <c r="M30" s="220"/>
      <c r="N30" s="209" t="s">
        <v>
29</v>
      </c>
      <c r="O30" s="220"/>
      <c r="P30" s="212"/>
      <c r="Q30" s="220"/>
      <c r="R30" s="209" t="s">
        <v>
29</v>
      </c>
      <c r="S30" s="220"/>
      <c r="T30" s="212"/>
      <c r="U30" s="210" t="n">
        <v>
3</v>
      </c>
      <c r="W30" s="0"/>
    </row>
    <row r="31" customFormat="false" ht="18.75" hidden="false" customHeight="false" outlineLevel="0" collapsed="false">
      <c r="B31" s="209"/>
      <c r="C31" s="215" t="s">
        <v>
135</v>
      </c>
      <c r="D31" s="209" t="s">
        <v>
108</v>
      </c>
      <c r="E31" s="219"/>
      <c r="F31" s="209" t="s">
        <v>
29</v>
      </c>
      <c r="G31" s="219"/>
      <c r="H31" s="212" t="s">
        <v>
110</v>
      </c>
      <c r="I31" s="219"/>
      <c r="J31" s="212" t="s">
        <v>
4</v>
      </c>
      <c r="K31" s="210"/>
      <c r="M31" s="220"/>
      <c r="N31" s="209" t="s">
        <v>
29</v>
      </c>
      <c r="O31" s="220"/>
      <c r="P31" s="212"/>
      <c r="Q31" s="220"/>
      <c r="R31" s="209" t="s">
        <v>
29</v>
      </c>
      <c r="S31" s="220"/>
      <c r="T31" s="212"/>
      <c r="U31" s="210"/>
      <c r="W31" s="0"/>
    </row>
    <row r="32" customFormat="false" ht="18.75" hidden="false" customHeight="false" outlineLevel="0" collapsed="false">
      <c r="B32" s="209"/>
      <c r="C32" s="215" t="s">
        <v>
136</v>
      </c>
      <c r="D32" s="209" t="s">
        <v>
108</v>
      </c>
      <c r="E32" s="219"/>
      <c r="F32" s="209" t="s">
        <v>
29</v>
      </c>
      <c r="G32" s="219"/>
      <c r="H32" s="212" t="s">
        <v>
110</v>
      </c>
      <c r="I32" s="219"/>
      <c r="J32" s="212" t="s">
        <v>
4</v>
      </c>
      <c r="K32" s="210"/>
      <c r="M32" s="220"/>
      <c r="N32" s="209" t="s">
        <v>
29</v>
      </c>
      <c r="O32" s="220"/>
      <c r="P32" s="212"/>
      <c r="Q32" s="220"/>
      <c r="R32" s="209" t="s">
        <v>
29</v>
      </c>
      <c r="S32" s="220"/>
      <c r="T32" s="212"/>
      <c r="U32" s="210"/>
      <c r="W32" s="0"/>
    </row>
    <row r="33" customFormat="false" ht="18.75" hidden="false" customHeight="false" outlineLevel="0" collapsed="false">
      <c r="B33" s="209"/>
      <c r="C33" s="215" t="s">
        <v>
137</v>
      </c>
      <c r="D33" s="209" t="s">
        <v>
108</v>
      </c>
      <c r="E33" s="211"/>
      <c r="F33" s="209" t="s">
        <v>
29</v>
      </c>
      <c r="G33" s="211"/>
      <c r="H33" s="212" t="s">
        <v>
110</v>
      </c>
      <c r="I33" s="211"/>
      <c r="J33" s="212" t="s">
        <v>
4</v>
      </c>
      <c r="K33" s="213" t="n">
        <f aca="false">
(G33-E33-I33)*24</f>
        <v>
0</v>
      </c>
      <c r="M33" s="210"/>
      <c r="N33" s="208" t="s">
        <v>
29</v>
      </c>
      <c r="O33" s="210"/>
      <c r="Q33" s="216" t="n">
        <f aca="false">
IF(E33&lt;M33,M33,E33)</f>
        <v>
0</v>
      </c>
      <c r="R33" s="208" t="s">
        <v>
29</v>
      </c>
      <c r="S33" s="216" t="n">
        <f aca="false">
IF(G33&gt;O33,O33,G33)</f>
        <v>
0</v>
      </c>
      <c r="U33" s="217" t="n">
        <f aca="false">
(S33-Q33)*24</f>
        <v>
0</v>
      </c>
      <c r="W33" s="0"/>
    </row>
    <row r="34" customFormat="false" ht="18.75" hidden="false" customHeight="false" outlineLevel="0" collapsed="false">
      <c r="B34" s="209"/>
      <c r="C34" s="210" t="s">
        <v>
138</v>
      </c>
      <c r="D34" s="209" t="s">
        <v>
108</v>
      </c>
      <c r="E34" s="211"/>
      <c r="F34" s="209" t="s">
        <v>
29</v>
      </c>
      <c r="G34" s="211"/>
      <c r="H34" s="212" t="s">
        <v>
110</v>
      </c>
      <c r="I34" s="211"/>
      <c r="J34" s="212" t="s">
        <v>
4</v>
      </c>
      <c r="K34" s="213" t="n">
        <f aca="false">
(G34-E34-I34)*24</f>
        <v>
0</v>
      </c>
      <c r="M34" s="210"/>
      <c r="N34" s="208" t="s">
        <v>
29</v>
      </c>
      <c r="O34" s="210"/>
      <c r="Q34" s="216" t="n">
        <f aca="false">
IF(E34&lt;M34,M34,E34)</f>
        <v>
0</v>
      </c>
      <c r="R34" s="208" t="s">
        <v>
29</v>
      </c>
      <c r="S34" s="216" t="n">
        <f aca="false">
IF(G34&gt;O34,O34,G34)</f>
        <v>
0</v>
      </c>
      <c r="U34" s="217" t="n">
        <f aca="false">
(S34-Q34)*24</f>
        <v>
0</v>
      </c>
      <c r="W34" s="221" t="s">
        <v>
139</v>
      </c>
    </row>
    <row r="35" customFormat="false" ht="18.75" hidden="false" customHeight="false" outlineLevel="0" collapsed="false">
      <c r="B35" s="209"/>
      <c r="C35" s="210" t="s">
        <v>
140</v>
      </c>
      <c r="D35" s="209" t="s">
        <v>
108</v>
      </c>
      <c r="E35" s="211"/>
      <c r="F35" s="209" t="s">
        <v>
29</v>
      </c>
      <c r="G35" s="211"/>
      <c r="H35" s="212" t="s">
        <v>
110</v>
      </c>
      <c r="I35" s="211"/>
      <c r="J35" s="212" t="s">
        <v>
4</v>
      </c>
      <c r="K35" s="213" t="n">
        <f aca="false">
(G35-E35-I35)*24</f>
        <v>
0</v>
      </c>
      <c r="M35" s="210"/>
      <c r="N35" s="208" t="s">
        <v>
29</v>
      </c>
      <c r="O35" s="210"/>
      <c r="Q35" s="216" t="n">
        <f aca="false">
IF(E35&lt;M35,M35,E35)</f>
        <v>
0</v>
      </c>
      <c r="R35" s="208" t="s">
        <v>
29</v>
      </c>
      <c r="S35" s="216" t="n">
        <f aca="false">
IF(G35&gt;O35,O35,G35)</f>
        <v>
0</v>
      </c>
      <c r="U35" s="217" t="n">
        <f aca="false">
(S35-Q35)*24</f>
        <v>
0</v>
      </c>
      <c r="W35" s="221" t="s">
        <v>
139</v>
      </c>
    </row>
    <row r="36" customFormat="false" ht="18.75" hidden="false" customHeight="false" outlineLevel="0" collapsed="false">
      <c r="B36" s="209"/>
      <c r="C36" s="215" t="s">
        <v>
141</v>
      </c>
      <c r="D36" s="209" t="s">
        <v>
108</v>
      </c>
      <c r="E36" s="211"/>
      <c r="F36" s="209" t="s">
        <v>
29</v>
      </c>
      <c r="G36" s="211"/>
      <c r="H36" s="212" t="s">
        <v>
110</v>
      </c>
      <c r="I36" s="211"/>
      <c r="J36" s="212" t="s">
        <v>
4</v>
      </c>
      <c r="K36" s="213" t="n">
        <f aca="false">
(G36-E36-I36)*24</f>
        <v>
0</v>
      </c>
      <c r="M36" s="210"/>
      <c r="N36" s="208" t="s">
        <v>
29</v>
      </c>
      <c r="O36" s="210"/>
      <c r="Q36" s="216" t="n">
        <f aca="false">
IF(E36&lt;M36,M36,E36)</f>
        <v>
0</v>
      </c>
      <c r="R36" s="208" t="s">
        <v>
29</v>
      </c>
      <c r="S36" s="216" t="n">
        <f aca="false">
IF(G36&gt;O36,O36,G36)</f>
        <v>
0</v>
      </c>
      <c r="U36" s="217" t="n">
        <f aca="false">
(S36-Q36)*24</f>
        <v>
0</v>
      </c>
    </row>
  </sheetData>
  <sheetProtection sheet="true" objects="true" scenarios="true"/>
  <mergeCells count="3">
    <mergeCell ref="E3:K3"/>
    <mergeCell ref="M3:O3"/>
    <mergeCell ref="Q3:U3"/>
  </mergeCells>
  <printOptions headings="false" gridLines="false" gridLinesSet="true" horizontalCentered="false" verticalCentered="false"/>
  <pageMargins left="0.157638888888889" right="0.157638888888889" top="0.747916666666667" bottom="0.551388888888889" header="0.511805555555555" footer="0.511805555555555"/>
  <pageSetup paperSize="9"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1:7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8.75">
</sheetFormatPr>
  <cols>
    <col collapsed="false" hidden="false" max="1" min="1" style="201" width="1.82186234817814"/>
    <col collapsed="false" hidden="false" max="3" min="2" style="201" width="9"/>
    <col collapsed="false" hidden="false" max="4" min="4" style="201" width="46.0607287449393"/>
    <col collapsed="false" hidden="false" max="1025" min="5" style="201" width="9"/>
  </cols>
  <sheetData>
    <row r="1" customFormat="false" ht="18.75" hidden="false" customHeight="false" outlineLevel="0" collapsed="false">
      <c r="A1" s="0"/>
      <c r="B1" s="221" t="s">
        <v>
142</v>
      </c>
      <c r="C1" s="0"/>
      <c r="D1" s="227"/>
      <c r="E1" s="227"/>
      <c r="F1" s="227"/>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156" customFormat="true" ht="20.25" hidden="false" customHeight="true" outlineLevel="0" collapsed="false">
      <c r="B2" s="228" t="s">
        <v>
143</v>
      </c>
      <c r="C2" s="228"/>
      <c r="D2" s="227"/>
      <c r="E2" s="227"/>
      <c r="F2" s="227"/>
    </row>
    <row r="3" s="156" customFormat="true" ht="20.25" hidden="false" customHeight="true" outlineLevel="0" collapsed="false">
      <c r="B3" s="228"/>
      <c r="C3" s="228"/>
      <c r="D3" s="227"/>
      <c r="E3" s="227"/>
      <c r="F3" s="227"/>
    </row>
    <row r="4" s="229" customFormat="true" ht="20.25" hidden="false" customHeight="true" outlineLevel="0" collapsed="false">
      <c r="B4" s="230"/>
      <c r="C4" s="231" t="s">
        <v>
144</v>
      </c>
      <c r="D4" s="227"/>
      <c r="F4" s="232" t="s">
        <v>
145</v>
      </c>
      <c r="G4" s="232"/>
      <c r="H4" s="232"/>
      <c r="I4" s="232"/>
      <c r="J4" s="232"/>
      <c r="K4" s="232"/>
    </row>
    <row r="5" customFormat="false" ht="20.25" hidden="false" customHeight="true" outlineLevel="0" collapsed="false">
      <c r="A5" s="229"/>
      <c r="B5" s="233"/>
      <c r="C5" s="231" t="s">
        <v>
146</v>
      </c>
      <c r="D5" s="227"/>
      <c r="E5" s="0"/>
      <c r="F5" s="232"/>
      <c r="G5" s="232"/>
      <c r="H5" s="232"/>
      <c r="I5" s="232"/>
      <c r="J5" s="232"/>
      <c r="K5" s="232"/>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156" customFormat="true" ht="20.25" hidden="false" customHeight="true" outlineLevel="0" collapsed="false">
      <c r="B6" s="234" t="s">
        <v>
147</v>
      </c>
      <c r="C6" s="227"/>
      <c r="D6" s="227"/>
      <c r="E6" s="235"/>
      <c r="F6" s="236"/>
    </row>
    <row r="7" s="156" customFormat="true" ht="20.25" hidden="false" customHeight="true" outlineLevel="0" collapsed="false">
      <c r="B7" s="228"/>
      <c r="C7" s="228"/>
      <c r="D7" s="227"/>
      <c r="E7" s="235"/>
      <c r="F7" s="236"/>
    </row>
    <row r="8" s="156" customFormat="true" ht="20.25" hidden="false" customHeight="true" outlineLevel="0" collapsed="false">
      <c r="B8" s="231" t="s">
        <v>
148</v>
      </c>
      <c r="C8" s="228"/>
      <c r="D8" s="227"/>
      <c r="E8" s="235"/>
      <c r="F8" s="236"/>
    </row>
    <row r="9" s="156" customFormat="true" ht="20.25" hidden="false" customHeight="true" outlineLevel="0" collapsed="false">
      <c r="B9" s="228"/>
      <c r="C9" s="228"/>
      <c r="D9" s="227"/>
      <c r="E9" s="227"/>
      <c r="F9" s="227"/>
    </row>
    <row r="10" s="156" customFormat="true" ht="20.25" hidden="false" customHeight="true" outlineLevel="0" collapsed="false">
      <c r="B10" s="231" t="s">
        <v>
149</v>
      </c>
      <c r="C10" s="228"/>
      <c r="D10" s="227"/>
      <c r="E10" s="227"/>
      <c r="F10" s="227"/>
    </row>
    <row r="11" s="156" customFormat="true" ht="20.25" hidden="false" customHeight="true" outlineLevel="0" collapsed="false">
      <c r="B11" s="231" t="s">
        <v>
150</v>
      </c>
      <c r="C11" s="228"/>
      <c r="D11" s="227"/>
      <c r="E11" s="227"/>
      <c r="F11" s="227"/>
    </row>
    <row r="12" s="156" customFormat="true" ht="20.25" hidden="false" customHeight="true" outlineLevel="0" collapsed="false">
      <c r="B12" s="231" t="s">
        <v>
151</v>
      </c>
      <c r="C12" s="228"/>
      <c r="D12" s="227"/>
      <c r="E12" s="0"/>
      <c r="F12" s="0"/>
    </row>
    <row r="13" s="156" customFormat="true" ht="20.25" hidden="false" customHeight="true" outlineLevel="0" collapsed="false">
      <c r="B13" s="227"/>
      <c r="C13" s="228"/>
      <c r="D13" s="227"/>
      <c r="E13" s="0"/>
      <c r="F13" s="0"/>
    </row>
    <row r="14" s="156" customFormat="true" ht="20.25" hidden="false" customHeight="true" outlineLevel="0" collapsed="false">
      <c r="B14" s="231" t="s">
        <v>
152</v>
      </c>
      <c r="C14" s="228"/>
      <c r="D14" s="227"/>
      <c r="E14" s="0"/>
      <c r="F14" s="0"/>
    </row>
    <row r="15" s="156" customFormat="true" ht="20.25" hidden="false" customHeight="true" outlineLevel="0" collapsed="false">
      <c r="B15" s="227"/>
      <c r="C15" s="228"/>
      <c r="D15" s="227"/>
      <c r="E15" s="0"/>
      <c r="F15" s="0"/>
    </row>
    <row r="16" s="156" customFormat="true" ht="20.25" hidden="false" customHeight="true" outlineLevel="0" collapsed="false">
      <c r="B16" s="231" t="s">
        <v>
153</v>
      </c>
      <c r="C16" s="228"/>
      <c r="D16" s="227"/>
      <c r="E16" s="0"/>
      <c r="F16" s="0"/>
    </row>
    <row r="17" s="156" customFormat="true" ht="20.25" hidden="false" customHeight="true" outlineLevel="0" collapsed="false">
      <c r="B17" s="228"/>
      <c r="C17" s="228"/>
      <c r="D17" s="227"/>
      <c r="E17" s="0"/>
      <c r="F17" s="0"/>
    </row>
    <row r="18" s="156" customFormat="true" ht="20.25" hidden="false" customHeight="true" outlineLevel="0" collapsed="false">
      <c r="B18" s="231" t="s">
        <v>
154</v>
      </c>
      <c r="C18" s="228"/>
      <c r="D18" s="227"/>
      <c r="E18" s="0"/>
      <c r="F18" s="0"/>
    </row>
    <row r="19" s="156" customFormat="true" ht="20.25" hidden="false" customHeight="true" outlineLevel="0" collapsed="false">
      <c r="B19" s="228"/>
      <c r="C19" s="228"/>
      <c r="D19" s="227"/>
      <c r="E19" s="0"/>
      <c r="F19" s="0"/>
    </row>
    <row r="20" s="156" customFormat="true" ht="20.25" hidden="false" customHeight="true" outlineLevel="0" collapsed="false">
      <c r="B20" s="231" t="s">
        <v>
155</v>
      </c>
      <c r="C20" s="228"/>
      <c r="D20" s="227"/>
      <c r="E20" s="0"/>
      <c r="F20" s="0"/>
    </row>
    <row r="21" s="156" customFormat="true" ht="20.25" hidden="false" customHeight="true" outlineLevel="0" collapsed="false">
      <c r="B21" s="228"/>
      <c r="C21" s="228"/>
      <c r="D21" s="227"/>
      <c r="E21" s="0"/>
      <c r="F21" s="0"/>
    </row>
    <row r="22" s="156" customFormat="true" ht="20.25" hidden="false" customHeight="true" outlineLevel="0" collapsed="false">
      <c r="B22" s="231" t="s">
        <v>
156</v>
      </c>
      <c r="C22" s="228"/>
      <c r="D22" s="227"/>
      <c r="E22" s="0"/>
      <c r="F22" s="0"/>
    </row>
    <row r="23" s="156" customFormat="true" ht="20.25" hidden="false" customHeight="true" outlineLevel="0" collapsed="false">
      <c r="B23" s="228"/>
      <c r="C23" s="228"/>
      <c r="D23" s="227"/>
      <c r="E23" s="0"/>
      <c r="F23" s="0"/>
    </row>
    <row r="24" s="156" customFormat="true" ht="17.25" hidden="false" customHeight="true" outlineLevel="0" collapsed="false">
      <c r="B24" s="231" t="s">
        <v>
157</v>
      </c>
      <c r="C24" s="227"/>
      <c r="D24" s="227"/>
      <c r="E24" s="0"/>
      <c r="F24" s="0"/>
    </row>
    <row r="25" s="156" customFormat="true" ht="17.25" hidden="false" customHeight="true" outlineLevel="0" collapsed="false">
      <c r="B25" s="231" t="s">
        <v>
158</v>
      </c>
      <c r="C25" s="227"/>
      <c r="D25" s="227"/>
      <c r="E25" s="0"/>
      <c r="F25" s="0"/>
    </row>
    <row r="26" s="156" customFormat="true" ht="17.25" hidden="false" customHeight="true" outlineLevel="0" collapsed="false">
      <c r="B26" s="227"/>
      <c r="C26" s="227"/>
      <c r="D26" s="227"/>
      <c r="E26" s="0"/>
      <c r="F26" s="0"/>
    </row>
    <row r="27" s="156" customFormat="true" ht="17.25" hidden="false" customHeight="true" outlineLevel="0" collapsed="false">
      <c r="B27" s="227"/>
      <c r="C27" s="237" t="s">
        <v>
42</v>
      </c>
      <c r="D27" s="238" t="s">
        <v>
159</v>
      </c>
      <c r="E27" s="0"/>
      <c r="F27" s="0"/>
    </row>
    <row r="28" s="156" customFormat="true" ht="17.25" hidden="false" customHeight="true" outlineLevel="0" collapsed="false">
      <c r="B28" s="227"/>
      <c r="C28" s="237" t="n">
        <v>
1</v>
      </c>
      <c r="D28" s="239" t="s">
        <v>
61</v>
      </c>
      <c r="E28" s="0"/>
      <c r="F28" s="0"/>
    </row>
    <row r="29" s="156" customFormat="true" ht="17.25" hidden="false" customHeight="true" outlineLevel="0" collapsed="false">
      <c r="B29" s="227"/>
      <c r="C29" s="237" t="n">
        <v>
2</v>
      </c>
      <c r="D29" s="239" t="s">
        <v>
66</v>
      </c>
      <c r="E29" s="0"/>
      <c r="F29" s="0"/>
    </row>
    <row r="30" s="156" customFormat="true" ht="17.25" hidden="false" customHeight="true" outlineLevel="0" collapsed="false">
      <c r="B30" s="227"/>
      <c r="C30" s="237" t="n">
        <v>
3</v>
      </c>
      <c r="D30" s="239" t="s">
        <v>
75</v>
      </c>
      <c r="E30" s="0"/>
      <c r="F30" s="0"/>
    </row>
    <row r="31" s="156" customFormat="true" ht="17.25" hidden="false" customHeight="true" outlineLevel="0" collapsed="false">
      <c r="B31" s="227"/>
      <c r="C31" s="237" t="n">
        <v>
4</v>
      </c>
      <c r="D31" s="239" t="s">
        <v>
70</v>
      </c>
      <c r="E31" s="0"/>
      <c r="F31" s="0"/>
    </row>
    <row r="32" s="156" customFormat="true" ht="17.25" hidden="false" customHeight="true" outlineLevel="0" collapsed="false">
      <c r="B32" s="227"/>
      <c r="C32" s="237" t="n">
        <v>
5</v>
      </c>
      <c r="D32" s="239" t="s">
        <v>
79</v>
      </c>
      <c r="E32" s="0"/>
      <c r="F32" s="0"/>
    </row>
    <row r="33" s="156" customFormat="true" ht="17.25" hidden="false" customHeight="true" outlineLevel="0" collapsed="false">
      <c r="B33" s="227"/>
      <c r="C33" s="235"/>
      <c r="D33" s="236"/>
      <c r="E33" s="0"/>
      <c r="F33" s="0"/>
    </row>
    <row r="34" s="156" customFormat="true" ht="17.25" hidden="false" customHeight="true" outlineLevel="0" collapsed="false">
      <c r="B34" s="231" t="s">
        <v>
160</v>
      </c>
      <c r="C34" s="227"/>
      <c r="D34" s="227"/>
      <c r="E34" s="229"/>
      <c r="F34" s="229"/>
    </row>
    <row r="35" s="156" customFormat="true" ht="17.25" hidden="false" customHeight="true" outlineLevel="0" collapsed="false">
      <c r="B35" s="231" t="s">
        <v>
161</v>
      </c>
      <c r="C35" s="227"/>
      <c r="D35" s="227"/>
      <c r="E35" s="229"/>
      <c r="F35" s="229"/>
    </row>
    <row r="36" s="156" customFormat="true" ht="17.25" hidden="false" customHeight="true" outlineLevel="0" collapsed="false">
      <c r="B36" s="227"/>
      <c r="C36" s="227"/>
      <c r="D36" s="227"/>
      <c r="E36" s="229"/>
      <c r="F36" s="229"/>
      <c r="G36" s="240"/>
      <c r="H36" s="240"/>
      <c r="J36" s="240"/>
      <c r="K36" s="240"/>
      <c r="L36" s="240"/>
      <c r="M36" s="240"/>
      <c r="N36" s="240"/>
      <c r="O36" s="240"/>
      <c r="R36" s="240"/>
      <c r="S36" s="240"/>
      <c r="T36" s="240"/>
      <c r="W36" s="240"/>
      <c r="X36" s="240"/>
      <c r="Y36" s="240"/>
    </row>
    <row r="37" s="156" customFormat="true" ht="17.25" hidden="false" customHeight="true" outlineLevel="0" collapsed="false">
      <c r="B37" s="227"/>
      <c r="C37" s="238" t="s">
        <v>
101</v>
      </c>
      <c r="D37" s="238" t="s">
        <v>
162</v>
      </c>
      <c r="E37" s="229"/>
      <c r="F37" s="229"/>
      <c r="G37" s="240"/>
      <c r="H37" s="240"/>
      <c r="J37" s="240"/>
      <c r="K37" s="240"/>
      <c r="L37" s="240"/>
      <c r="M37" s="240"/>
      <c r="N37" s="240"/>
      <c r="O37" s="240"/>
      <c r="R37" s="240"/>
      <c r="S37" s="240"/>
      <c r="T37" s="240"/>
      <c r="W37" s="240"/>
      <c r="X37" s="240"/>
      <c r="Y37" s="240"/>
    </row>
    <row r="38" s="156" customFormat="true" ht="17.25" hidden="false" customHeight="true" outlineLevel="0" collapsed="false">
      <c r="B38" s="227"/>
      <c r="C38" s="237" t="s">
        <v>
55</v>
      </c>
      <c r="D38" s="239" t="s">
        <v>
163</v>
      </c>
      <c r="E38" s="229"/>
      <c r="F38" s="229"/>
      <c r="G38" s="240"/>
      <c r="H38" s="240"/>
      <c r="J38" s="240"/>
      <c r="K38" s="240"/>
      <c r="L38" s="240"/>
      <c r="M38" s="240"/>
      <c r="N38" s="240"/>
      <c r="O38" s="240"/>
      <c r="R38" s="240"/>
      <c r="S38" s="240"/>
      <c r="T38" s="240"/>
      <c r="W38" s="240"/>
      <c r="X38" s="240"/>
      <c r="Y38" s="240"/>
    </row>
    <row r="39" s="156" customFormat="true" ht="17.25" hidden="false" customHeight="true" outlineLevel="0" collapsed="false">
      <c r="B39" s="227"/>
      <c r="C39" s="237" t="s">
        <v>
67</v>
      </c>
      <c r="D39" s="239" t="s">
        <v>
164</v>
      </c>
      <c r="E39" s="229"/>
      <c r="F39" s="229"/>
      <c r="G39" s="240"/>
      <c r="H39" s="240"/>
      <c r="J39" s="240"/>
      <c r="K39" s="240"/>
      <c r="L39" s="240"/>
      <c r="M39" s="240"/>
      <c r="N39" s="240"/>
      <c r="O39" s="240"/>
      <c r="R39" s="240"/>
      <c r="S39" s="240"/>
      <c r="T39" s="240"/>
      <c r="W39" s="240"/>
      <c r="X39" s="240"/>
      <c r="Y39" s="240"/>
    </row>
    <row r="40" s="156" customFormat="true" ht="17.25" hidden="false" customHeight="true" outlineLevel="0" collapsed="false">
      <c r="B40" s="227"/>
      <c r="C40" s="237" t="s">
        <v>
165</v>
      </c>
      <c r="D40" s="239" t="s">
        <v>
166</v>
      </c>
      <c r="E40" s="229"/>
      <c r="F40" s="229"/>
      <c r="G40" s="240"/>
      <c r="H40" s="240"/>
      <c r="J40" s="240"/>
      <c r="K40" s="240"/>
      <c r="L40" s="240"/>
      <c r="M40" s="240"/>
      <c r="N40" s="240"/>
      <c r="O40" s="240"/>
      <c r="R40" s="240"/>
      <c r="S40" s="240"/>
      <c r="T40" s="240"/>
      <c r="W40" s="240"/>
      <c r="X40" s="240"/>
      <c r="Y40" s="240"/>
    </row>
    <row r="41" s="156" customFormat="true" ht="17.25" hidden="false" customHeight="true" outlineLevel="0" collapsed="false">
      <c r="B41" s="227"/>
      <c r="C41" s="237" t="s">
        <v>
76</v>
      </c>
      <c r="D41" s="239" t="s">
        <v>
167</v>
      </c>
      <c r="E41" s="229"/>
      <c r="F41" s="229"/>
      <c r="G41" s="240"/>
      <c r="H41" s="240"/>
      <c r="J41" s="240"/>
      <c r="K41" s="240"/>
      <c r="L41" s="240"/>
      <c r="M41" s="240"/>
      <c r="N41" s="240"/>
      <c r="O41" s="240"/>
      <c r="R41" s="240"/>
      <c r="S41" s="240"/>
      <c r="T41" s="240"/>
      <c r="W41" s="240"/>
      <c r="X41" s="240"/>
      <c r="Y41" s="240"/>
    </row>
    <row r="42" s="156" customFormat="true" ht="17.25" hidden="false" customHeight="true" outlineLevel="0" collapsed="false">
      <c r="B42" s="227"/>
      <c r="C42" s="227"/>
      <c r="D42" s="227"/>
      <c r="E42" s="229"/>
      <c r="F42" s="229"/>
      <c r="G42" s="240"/>
      <c r="H42" s="240"/>
      <c r="J42" s="240"/>
      <c r="K42" s="240"/>
      <c r="L42" s="240"/>
      <c r="M42" s="240"/>
      <c r="N42" s="240"/>
      <c r="O42" s="240"/>
      <c r="R42" s="240"/>
      <c r="S42" s="240"/>
      <c r="T42" s="240"/>
      <c r="W42" s="240"/>
      <c r="X42" s="240"/>
      <c r="Y42" s="240"/>
    </row>
    <row r="43" s="156" customFormat="true" ht="17.25" hidden="false" customHeight="true" outlineLevel="0" collapsed="false">
      <c r="B43" s="227"/>
      <c r="C43" s="231" t="s">
        <v>
168</v>
      </c>
      <c r="D43" s="227"/>
      <c r="E43" s="229"/>
      <c r="F43" s="229"/>
      <c r="G43" s="240"/>
      <c r="H43" s="240"/>
      <c r="J43" s="240"/>
      <c r="K43" s="240"/>
      <c r="L43" s="240"/>
      <c r="M43" s="240"/>
      <c r="N43" s="240"/>
      <c r="O43" s="240"/>
      <c r="R43" s="240"/>
      <c r="S43" s="240"/>
      <c r="T43" s="240"/>
      <c r="W43" s="240"/>
      <c r="X43" s="240"/>
      <c r="Y43" s="240"/>
    </row>
    <row r="44" s="156" customFormat="true" ht="17.25" hidden="false" customHeight="true" outlineLevel="0" collapsed="false">
      <c r="B44" s="229"/>
      <c r="C44" s="231" t="s">
        <v>
169</v>
      </c>
      <c r="D44" s="229"/>
      <c r="E44" s="229"/>
      <c r="F44" s="231"/>
      <c r="G44" s="240"/>
      <c r="H44" s="240"/>
      <c r="J44" s="240"/>
      <c r="K44" s="240"/>
      <c r="L44" s="240"/>
      <c r="M44" s="240"/>
      <c r="N44" s="240"/>
      <c r="O44" s="240"/>
      <c r="R44" s="240"/>
      <c r="S44" s="240"/>
      <c r="T44" s="240"/>
      <c r="W44" s="240"/>
      <c r="X44" s="240"/>
      <c r="Y44" s="240"/>
    </row>
    <row r="45" s="156" customFormat="true" ht="17.25" hidden="false" customHeight="true" outlineLevel="0" collapsed="false">
      <c r="B45" s="229"/>
      <c r="C45" s="231" t="s">
        <v>
170</v>
      </c>
      <c r="D45" s="229"/>
      <c r="E45" s="229"/>
      <c r="F45" s="227"/>
      <c r="G45" s="240"/>
      <c r="H45" s="240"/>
      <c r="J45" s="240"/>
      <c r="K45" s="240"/>
      <c r="L45" s="240"/>
      <c r="M45" s="240"/>
      <c r="N45" s="240"/>
      <c r="O45" s="240"/>
      <c r="R45" s="240"/>
      <c r="S45" s="240"/>
      <c r="T45" s="240"/>
      <c r="W45" s="240"/>
      <c r="X45" s="240"/>
      <c r="Y45" s="240"/>
    </row>
    <row r="46" s="156" customFormat="true" ht="17.25" hidden="false" customHeight="true" outlineLevel="0" collapsed="false">
      <c r="B46" s="227"/>
      <c r="C46" s="227"/>
      <c r="D46" s="227"/>
      <c r="E46" s="231"/>
      <c r="F46" s="240"/>
      <c r="G46" s="240"/>
      <c r="H46" s="240"/>
      <c r="J46" s="240"/>
      <c r="K46" s="240"/>
      <c r="L46" s="240"/>
      <c r="M46" s="240"/>
      <c r="N46" s="240"/>
      <c r="O46" s="240"/>
      <c r="R46" s="240"/>
      <c r="S46" s="240"/>
      <c r="T46" s="240"/>
      <c r="W46" s="240"/>
      <c r="X46" s="240"/>
      <c r="Y46" s="240"/>
    </row>
    <row r="47" s="156" customFormat="true" ht="17.25" hidden="false" customHeight="true" outlineLevel="0" collapsed="false">
      <c r="B47" s="231" t="s">
        <v>
171</v>
      </c>
      <c r="C47" s="227"/>
      <c r="D47" s="227"/>
      <c r="E47" s="0"/>
      <c r="F47" s="0"/>
      <c r="G47" s="0"/>
      <c r="H47" s="0"/>
      <c r="J47" s="0"/>
      <c r="K47" s="0"/>
      <c r="L47" s="0"/>
      <c r="M47" s="0"/>
      <c r="N47" s="0"/>
      <c r="O47" s="0"/>
      <c r="R47" s="0"/>
      <c r="S47" s="0"/>
      <c r="T47" s="0"/>
      <c r="W47" s="0"/>
      <c r="X47" s="0"/>
      <c r="Y47" s="0"/>
    </row>
    <row r="48" s="156" customFormat="true" ht="17.25" hidden="false" customHeight="true" outlineLevel="0" collapsed="false">
      <c r="B48" s="231" t="s">
        <v>
172</v>
      </c>
      <c r="C48" s="227"/>
      <c r="D48" s="227"/>
      <c r="E48" s="0"/>
      <c r="F48" s="0"/>
      <c r="G48" s="0"/>
      <c r="H48" s="0"/>
      <c r="J48" s="0"/>
      <c r="K48" s="0"/>
      <c r="L48" s="0"/>
      <c r="M48" s="0"/>
      <c r="N48" s="0"/>
      <c r="O48" s="0"/>
      <c r="R48" s="0"/>
      <c r="S48" s="0"/>
      <c r="T48" s="0"/>
      <c r="W48" s="0"/>
      <c r="X48" s="0"/>
      <c r="Y48" s="0"/>
      <c r="AH48" s="241"/>
      <c r="AI48" s="241"/>
      <c r="AJ48" s="241"/>
      <c r="AK48" s="241"/>
      <c r="AL48" s="241"/>
      <c r="AM48" s="241"/>
      <c r="AN48" s="241"/>
      <c r="AO48" s="241"/>
      <c r="AP48" s="241"/>
      <c r="AQ48" s="241"/>
      <c r="AR48" s="241"/>
      <c r="AS48" s="241"/>
    </row>
    <row r="49" s="156" customFormat="true" ht="17.25" hidden="false" customHeight="true" outlineLevel="0" collapsed="false">
      <c r="B49" s="242" t="s">
        <v>
173</v>
      </c>
      <c r="C49" s="229"/>
      <c r="D49" s="229"/>
      <c r="E49" s="243"/>
      <c r="F49" s="243"/>
      <c r="G49" s="243"/>
      <c r="H49" s="243"/>
      <c r="I49" s="243"/>
      <c r="J49" s="243"/>
      <c r="K49" s="243"/>
      <c r="L49" s="243"/>
      <c r="M49" s="243"/>
      <c r="N49" s="243"/>
      <c r="O49" s="244"/>
      <c r="P49" s="244"/>
      <c r="Q49" s="243"/>
      <c r="R49" s="244"/>
      <c r="S49" s="243"/>
      <c r="T49" s="243"/>
      <c r="U49" s="244"/>
      <c r="V49" s="241"/>
      <c r="W49" s="241"/>
      <c r="X49" s="241"/>
      <c r="Y49" s="243"/>
      <c r="Z49" s="243"/>
      <c r="AA49" s="243"/>
      <c r="AB49" s="243"/>
      <c r="AC49" s="241"/>
      <c r="AD49" s="243"/>
      <c r="AE49" s="244"/>
      <c r="AF49" s="244"/>
      <c r="AG49" s="244"/>
      <c r="AH49" s="244"/>
      <c r="AI49" s="245"/>
      <c r="AJ49" s="244"/>
      <c r="AK49" s="244"/>
      <c r="AL49" s="244"/>
      <c r="AM49" s="244"/>
      <c r="AN49" s="244"/>
      <c r="AO49" s="244"/>
      <c r="AP49" s="244"/>
      <c r="AQ49" s="244"/>
      <c r="AR49" s="244"/>
      <c r="AS49" s="244"/>
      <c r="AT49" s="244"/>
      <c r="AU49" s="244"/>
      <c r="AV49" s="244"/>
      <c r="AW49" s="244"/>
      <c r="AX49" s="244"/>
      <c r="AY49" s="245"/>
    </row>
    <row r="50" s="156" customFormat="true" ht="17.25" hidden="false" customHeight="true" outlineLevel="0" collapsed="false">
      <c r="B50" s="0"/>
      <c r="C50" s="0"/>
      <c r="D50" s="0"/>
      <c r="E50" s="0"/>
      <c r="F50" s="241"/>
      <c r="G50" s="0"/>
      <c r="H50" s="0"/>
      <c r="I50" s="0"/>
      <c r="J50" s="0"/>
      <c r="K50" s="0"/>
      <c r="L50" s="0"/>
      <c r="M50" s="0"/>
      <c r="N50" s="0"/>
      <c r="O50" s="0"/>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row>
    <row r="51" s="156" customFormat="true" ht="17.25" hidden="false" customHeight="true" outlineLevel="0" collapsed="false">
      <c r="B51" s="231" t="s">
        <v>
174</v>
      </c>
      <c r="C51" s="227"/>
      <c r="D51" s="0"/>
      <c r="E51" s="0"/>
      <c r="F51" s="0"/>
      <c r="G51" s="0"/>
      <c r="H51" s="0"/>
      <c r="I51" s="0"/>
      <c r="J51" s="0"/>
      <c r="K51" s="0"/>
      <c r="L51" s="0"/>
      <c r="M51" s="0"/>
      <c r="N51" s="0"/>
      <c r="O51" s="0"/>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row>
    <row r="52" s="156" customFormat="true" ht="17.25" hidden="false" customHeight="true" outlineLevel="0" collapsed="false">
      <c r="B52" s="227"/>
      <c r="C52" s="227"/>
      <c r="D52" s="0"/>
      <c r="E52" s="0"/>
      <c r="F52" s="0"/>
      <c r="G52" s="0"/>
      <c r="H52" s="0"/>
      <c r="I52" s="0"/>
      <c r="J52" s="0"/>
      <c r="K52" s="0"/>
      <c r="L52" s="0"/>
      <c r="M52" s="0"/>
      <c r="N52" s="0"/>
      <c r="O52" s="0"/>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row>
    <row r="53" s="156" customFormat="true" ht="17.25" hidden="false" customHeight="true" outlineLevel="0" collapsed="false">
      <c r="B53" s="231" t="s">
        <v>
175</v>
      </c>
      <c r="C53" s="227"/>
      <c r="D53" s="0"/>
      <c r="E53" s="0"/>
      <c r="F53" s="0"/>
      <c r="G53" s="0"/>
      <c r="H53" s="0"/>
      <c r="I53" s="0"/>
      <c r="J53" s="0"/>
      <c r="K53" s="0"/>
      <c r="L53" s="0"/>
      <c r="M53" s="0"/>
      <c r="N53" s="0"/>
      <c r="O53" s="0"/>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row>
    <row r="54" s="156" customFormat="true" ht="17.25" hidden="false" customHeight="true" outlineLevel="0" collapsed="false">
      <c r="B54" s="231" t="s">
        <v>
176</v>
      </c>
      <c r="C54" s="227"/>
      <c r="D54" s="0"/>
      <c r="E54" s="0"/>
      <c r="F54" s="0"/>
      <c r="G54" s="0"/>
      <c r="H54" s="0"/>
      <c r="I54" s="0"/>
      <c r="J54" s="0"/>
      <c r="K54" s="0"/>
      <c r="L54" s="0"/>
      <c r="M54" s="0"/>
      <c r="N54" s="0"/>
      <c r="O54" s="0"/>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row>
    <row r="55" s="156" customFormat="true" ht="17.25" hidden="false" customHeight="true" outlineLevel="0" collapsed="false">
      <c r="B55" s="227"/>
      <c r="C55" s="227"/>
      <c r="D55" s="0"/>
      <c r="E55" s="0"/>
      <c r="F55" s="0"/>
      <c r="G55" s="0"/>
      <c r="H55" s="0"/>
      <c r="I55" s="0"/>
      <c r="J55" s="0"/>
      <c r="K55" s="0"/>
      <c r="L55" s="0"/>
      <c r="M55" s="0"/>
      <c r="N55" s="0"/>
      <c r="O55" s="0"/>
      <c r="P55" s="0"/>
      <c r="Q55" s="0"/>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row>
    <row r="56" s="156" customFormat="true" ht="17.25" hidden="false" customHeight="true" outlineLevel="0" collapsed="false">
      <c r="B56" s="231" t="s">
        <v>
177</v>
      </c>
      <c r="C56" s="227"/>
      <c r="D56" s="0"/>
      <c r="E56" s="0"/>
      <c r="F56" s="0"/>
      <c r="G56" s="0"/>
      <c r="H56" s="0"/>
      <c r="I56" s="0"/>
      <c r="J56" s="0"/>
      <c r="K56" s="0"/>
      <c r="L56" s="0"/>
      <c r="M56" s="0"/>
      <c r="N56" s="0"/>
      <c r="O56" s="0"/>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row>
    <row r="57" s="156" customFormat="true" ht="17.25" hidden="false" customHeight="true" outlineLevel="0" collapsed="false">
      <c r="B57" s="231" t="s">
        <v>
178</v>
      </c>
      <c r="C57" s="227"/>
      <c r="D57" s="0"/>
      <c r="E57" s="0"/>
      <c r="F57" s="0"/>
      <c r="G57" s="0"/>
      <c r="H57" s="0"/>
      <c r="I57" s="0"/>
      <c r="J57" s="0"/>
      <c r="K57" s="0"/>
      <c r="L57" s="0"/>
      <c r="M57" s="0"/>
      <c r="N57" s="0"/>
      <c r="O57" s="0"/>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row>
    <row r="58" s="156" customFormat="true" ht="17.25" hidden="false" customHeight="true" outlineLevel="0" collapsed="false">
      <c r="B58" s="227"/>
      <c r="C58" s="227"/>
      <c r="D58" s="0"/>
      <c r="E58" s="0"/>
      <c r="F58" s="0"/>
      <c r="G58" s="0"/>
      <c r="H58" s="0"/>
      <c r="I58" s="0"/>
      <c r="J58" s="0"/>
      <c r="K58" s="0"/>
      <c r="L58" s="0"/>
      <c r="M58" s="0"/>
      <c r="N58" s="0"/>
      <c r="O58" s="0"/>
      <c r="P58" s="0"/>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row>
    <row r="59" s="156" customFormat="true" ht="17.25" hidden="false" customHeight="true" outlineLevel="0" collapsed="false">
      <c r="B59" s="231" t="s">
        <v>
179</v>
      </c>
      <c r="C59" s="227"/>
      <c r="D59" s="227"/>
      <c r="E59" s="0"/>
      <c r="F59" s="0"/>
      <c r="G59" s="0"/>
      <c r="H59" s="0"/>
      <c r="I59" s="0"/>
      <c r="J59" s="0"/>
      <c r="K59" s="0"/>
      <c r="L59" s="0"/>
      <c r="M59" s="0"/>
      <c r="N59" s="0"/>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row>
    <row r="60" s="156" customFormat="true" ht="17.25" hidden="false" customHeight="true" outlineLevel="0" collapsed="false">
      <c r="B60" s="227"/>
      <c r="C60" s="227"/>
      <c r="D60" s="227"/>
      <c r="E60" s="0"/>
      <c r="F60" s="0"/>
      <c r="G60" s="0"/>
      <c r="H60" s="0"/>
      <c r="I60" s="0"/>
      <c r="J60" s="0"/>
      <c r="K60" s="0"/>
      <c r="L60" s="0"/>
      <c r="M60" s="0"/>
      <c r="N60" s="0"/>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row>
    <row r="61" s="156" customFormat="true" ht="17.25" hidden="false" customHeight="true" outlineLevel="0" collapsed="false">
      <c r="B61" s="246" t="s">
        <v>
180</v>
      </c>
      <c r="C61" s="229"/>
      <c r="D61" s="227"/>
      <c r="E61" s="0"/>
      <c r="F61" s="0"/>
      <c r="G61" s="0"/>
      <c r="H61" s="0"/>
      <c r="I61" s="0"/>
      <c r="J61" s="0"/>
      <c r="K61" s="0"/>
      <c r="L61" s="0"/>
      <c r="M61" s="0"/>
      <c r="N61" s="0"/>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row>
    <row r="62" s="156" customFormat="true" ht="17.25" hidden="false" customHeight="true" outlineLevel="0" collapsed="false">
      <c r="B62" s="246" t="s">
        <v>
181</v>
      </c>
      <c r="C62" s="229"/>
      <c r="D62" s="227"/>
      <c r="E62" s="0"/>
      <c r="F62" s="0"/>
      <c r="G62" s="0"/>
      <c r="H62" s="0"/>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row>
    <row r="63" s="156" customFormat="true" ht="17.25" hidden="false" customHeight="true" outlineLevel="0" collapsed="false">
      <c r="B63" s="0"/>
      <c r="C63" s="201"/>
      <c r="D63" s="201"/>
      <c r="E63" s="0"/>
      <c r="F63" s="0"/>
      <c r="G63" s="0"/>
      <c r="H63" s="0"/>
      <c r="I63" s="0"/>
      <c r="J63" s="0"/>
      <c r="K63" s="0"/>
      <c r="L63" s="0"/>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row>
    <row r="64" s="156" customFormat="true" ht="17.25" hidden="false" customHeight="true" outlineLevel="0" collapsed="false">
      <c r="B64" s="247" t="s">
        <v>
182</v>
      </c>
      <c r="C64" s="201"/>
      <c r="D64" s="201"/>
      <c r="E64" s="248"/>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0"/>
    </row>
    <row r="65" s="156" customFormat="true" ht="17.25" hidden="false" customHeight="true" outlineLevel="0" collapsed="false">
      <c r="B65" s="0"/>
      <c r="C65" s="201"/>
      <c r="D65" s="201"/>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0"/>
    </row>
    <row r="66" s="156" customFormat="true" ht="17.25" hidden="false" customHeight="true" outlineLevel="0" collapsed="false">
      <c r="B66" s="247" t="s">
        <v>
183</v>
      </c>
      <c r="C66" s="201"/>
      <c r="D66" s="201"/>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c r="AW66" s="248"/>
      <c r="AX66" s="248"/>
      <c r="AY66" s="0"/>
    </row>
    <row r="67" s="156" customFormat="true" ht="17.25" hidden="false" customHeight="true" outlineLevel="0" collapsed="false">
      <c r="B67" s="0"/>
      <c r="C67" s="201"/>
      <c r="D67" s="201"/>
      <c r="E67" s="248"/>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8"/>
      <c r="AY67" s="0"/>
    </row>
    <row r="68" s="156" customFormat="true" ht="17.25" hidden="false" customHeight="true" outlineLevel="0" collapsed="false">
      <c r="B68" s="247" t="s">
        <v>
184</v>
      </c>
      <c r="C68" s="201"/>
      <c r="D68" s="201"/>
      <c r="E68" s="248"/>
      <c r="F68" s="248"/>
      <c r="G68" s="248"/>
      <c r="H68" s="248"/>
      <c r="I68" s="248"/>
      <c r="J68" s="248"/>
      <c r="K68" s="248"/>
      <c r="L68" s="248"/>
      <c r="M68" s="248"/>
      <c r="N68" s="248"/>
      <c r="O68" s="248"/>
      <c r="P68" s="248"/>
      <c r="Q68" s="248"/>
      <c r="R68" s="248"/>
      <c r="S68" s="248"/>
      <c r="T68" s="248"/>
      <c r="U68" s="248"/>
      <c r="V68" s="248"/>
      <c r="W68" s="248"/>
      <c r="X68" s="248"/>
      <c r="Y68" s="248"/>
      <c r="Z68" s="248"/>
      <c r="AA68" s="248"/>
      <c r="AB68" s="248"/>
      <c r="AC68" s="248"/>
      <c r="AD68" s="248"/>
      <c r="AE68" s="248"/>
      <c r="AF68" s="248"/>
      <c r="AG68" s="248"/>
      <c r="AH68" s="248"/>
      <c r="AI68" s="248"/>
      <c r="AJ68" s="248"/>
      <c r="AK68" s="248"/>
      <c r="AL68" s="248"/>
      <c r="AM68" s="248"/>
      <c r="AN68" s="248"/>
      <c r="AO68" s="248"/>
      <c r="AP68" s="248"/>
      <c r="AQ68" s="248"/>
      <c r="AR68" s="248"/>
      <c r="AS68" s="248"/>
      <c r="AT68" s="248"/>
      <c r="AU68" s="248"/>
      <c r="AV68" s="248"/>
      <c r="AW68" s="248"/>
      <c r="AX68" s="248"/>
      <c r="AY68" s="0"/>
    </row>
    <row r="69" s="156" customFormat="true" ht="17.25" hidden="false" customHeight="true" outlineLevel="0" collapsed="false">
      <c r="B69" s="0"/>
      <c r="C69" s="201"/>
      <c r="D69" s="201"/>
      <c r="E69" s="248"/>
      <c r="F69" s="248"/>
      <c r="G69" s="248"/>
      <c r="H69" s="248"/>
      <c r="I69" s="248"/>
      <c r="J69" s="248"/>
      <c r="K69" s="248"/>
      <c r="L69" s="248"/>
      <c r="M69" s="248"/>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248"/>
      <c r="AL69" s="248"/>
      <c r="AM69" s="248"/>
      <c r="AN69" s="248"/>
      <c r="AO69" s="248"/>
      <c r="AP69" s="248"/>
      <c r="AQ69" s="248"/>
      <c r="AR69" s="248"/>
      <c r="AS69" s="248"/>
      <c r="AT69" s="248"/>
      <c r="AU69" s="248"/>
      <c r="AV69" s="248"/>
      <c r="AW69" s="248"/>
      <c r="AX69" s="248"/>
      <c r="AY69" s="248"/>
      <c r="AZ69" s="248"/>
      <c r="BA69" s="248"/>
      <c r="BB69" s="248"/>
    </row>
    <row r="70" s="156" customFormat="true" ht="17.25" hidden="false" customHeight="true" outlineLevel="0" collapsed="false">
      <c r="B70" s="247" t="s">
        <v>
185</v>
      </c>
      <c r="C70" s="201"/>
      <c r="D70" s="201"/>
      <c r="E70" s="248"/>
      <c r="F70" s="248"/>
      <c r="G70" s="248"/>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8"/>
      <c r="AY70" s="248"/>
      <c r="AZ70" s="248"/>
      <c r="BA70" s="248"/>
      <c r="BB70" s="248"/>
    </row>
    <row r="71" s="156" customFormat="true" ht="17.25" hidden="false" customHeight="true" outlineLevel="0" collapsed="false">
      <c r="B71" s="0"/>
      <c r="C71" s="201"/>
      <c r="D71" s="201"/>
      <c r="E71" s="248"/>
      <c r="F71" s="248"/>
      <c r="G71" s="248"/>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row>
    <row r="72" customFormat="false" ht="17.25" hidden="false" customHeight="true" outlineLevel="0" collapsed="false">
      <c r="A72" s="156"/>
      <c r="B72" s="247" t="s">
        <v>
186</v>
      </c>
      <c r="E72" s="0"/>
      <c r="F72" s="0"/>
      <c r="G72" s="0"/>
      <c r="H72" s="0"/>
      <c r="I72" s="0"/>
      <c r="J72" s="0"/>
      <c r="K72" s="0"/>
      <c r="L72" s="0"/>
      <c r="M72" s="0"/>
      <c r="N72" s="0"/>
      <c r="O72" s="0"/>
      <c r="P72" s="0"/>
      <c r="Q72" s="0"/>
      <c r="R72" s="0"/>
      <c r="S72" s="0"/>
      <c r="T72" s="0"/>
      <c r="U72" s="0"/>
      <c r="V72" s="0"/>
      <c r="W72" s="0"/>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BC72" s="156"/>
      <c r="BD72" s="156"/>
      <c r="BE72" s="156"/>
      <c r="BF72" s="156"/>
      <c r="BG72" s="156"/>
      <c r="BH72" s="156"/>
      <c r="BI72" s="156"/>
      <c r="BJ72" s="156"/>
      <c r="BK72" s="156"/>
      <c r="BL72" s="249"/>
      <c r="BM72" s="250"/>
      <c r="BN72" s="249"/>
      <c r="BO72" s="249"/>
      <c r="BP72" s="249"/>
      <c r="BQ72" s="251"/>
      <c r="BR72" s="252"/>
      <c r="BS72" s="252"/>
    </row>
    <row r="73" customFormat="false" ht="17.25" hidden="false" customHeight="true" outlineLevel="0" collapsed="false">
      <c r="A73" s="156"/>
      <c r="B73" s="0"/>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8"/>
      <c r="AX73" s="248"/>
    </row>
    <row r="74" customFormat="false" ht="17.25" hidden="false" customHeight="true" outlineLevel="0" collapsed="false">
      <c r="B74" s="247" t="s">
        <v>
187</v>
      </c>
    </row>
  </sheetData>
  <mergeCells count="1">
    <mergeCell ref="F4:K5"/>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L4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8.75"/>
  <cols>
    <col collapsed="false" hidden="false" max="1" min="1" style="201" width="1.71255060728745"/>
    <col collapsed="false" hidden="false" max="2" min="2" style="201" width="9"/>
    <col collapsed="false" hidden="false" max="12" min="3" style="201" width="41.0283400809717"/>
    <col collapsed="false" hidden="false" max="1025" min="13" style="201" width="9"/>
  </cols>
  <sheetData>
    <row r="1" customFormat="false" ht="18.75" hidden="false" customHeight="false" outlineLevel="0" collapsed="false">
      <c r="A1" s="243"/>
      <c r="B1" s="253" t="s">
        <v>188</v>
      </c>
      <c r="C1" s="241"/>
      <c r="D1" s="241"/>
      <c r="E1" s="0"/>
      <c r="F1" s="0"/>
      <c r="G1" s="0"/>
      <c r="H1" s="0"/>
      <c r="I1" s="0"/>
      <c r="J1" s="0"/>
      <c r="K1" s="0"/>
      <c r="L1" s="0"/>
    </row>
    <row r="2" customFormat="false" ht="18.75" hidden="false" customHeight="false" outlineLevel="0" collapsed="false">
      <c r="A2" s="243"/>
      <c r="B2" s="241"/>
      <c r="C2" s="241"/>
      <c r="D2" s="241"/>
      <c r="E2" s="0"/>
      <c r="F2" s="0"/>
      <c r="G2" s="0"/>
      <c r="H2" s="0"/>
      <c r="I2" s="0"/>
      <c r="J2" s="0"/>
      <c r="K2" s="0"/>
      <c r="L2" s="0"/>
    </row>
    <row r="3" customFormat="false" ht="18.75" hidden="false" customHeight="false" outlineLevel="0" collapsed="false">
      <c r="A3" s="243"/>
      <c r="B3" s="237" t="s">
        <v>42</v>
      </c>
      <c r="C3" s="238" t="s">
        <v>189</v>
      </c>
      <c r="D3" s="241"/>
      <c r="E3" s="0"/>
      <c r="F3" s="0"/>
      <c r="G3" s="0"/>
      <c r="H3" s="0"/>
      <c r="I3" s="0"/>
      <c r="J3" s="0"/>
      <c r="K3" s="0"/>
      <c r="L3" s="0"/>
    </row>
    <row r="4" customFormat="false" ht="18.75" hidden="false" customHeight="false" outlineLevel="0" collapsed="false">
      <c r="A4" s="243"/>
      <c r="B4" s="254" t="n">
        <v>1</v>
      </c>
      <c r="C4" s="255" t="s">
        <v>3</v>
      </c>
      <c r="D4" s="241"/>
      <c r="E4" s="0"/>
      <c r="F4" s="0"/>
      <c r="G4" s="0"/>
      <c r="H4" s="0"/>
      <c r="I4" s="0"/>
      <c r="J4" s="0"/>
      <c r="K4" s="0"/>
      <c r="L4" s="0"/>
    </row>
    <row r="5" customFormat="false" ht="18.75" hidden="false" customHeight="false" outlineLevel="0" collapsed="false">
      <c r="A5" s="243"/>
      <c r="B5" s="254" t="n">
        <v>2</v>
      </c>
      <c r="C5" s="255" t="s">
        <v>190</v>
      </c>
      <c r="D5" s="0"/>
      <c r="E5" s="0"/>
      <c r="F5" s="0"/>
      <c r="G5" s="0"/>
      <c r="H5" s="0"/>
      <c r="I5" s="0"/>
      <c r="J5" s="0"/>
      <c r="K5" s="0"/>
      <c r="L5" s="0"/>
    </row>
    <row r="6" customFormat="false" ht="18.75" hidden="false" customHeight="false" outlineLevel="0" collapsed="false">
      <c r="A6" s="243"/>
      <c r="B6" s="254" t="n">
        <v>3</v>
      </c>
      <c r="C6" s="255" t="s">
        <v>191</v>
      </c>
      <c r="D6" s="241"/>
      <c r="E6" s="0"/>
      <c r="F6" s="0"/>
      <c r="G6" s="0"/>
      <c r="H6" s="0"/>
      <c r="I6" s="0"/>
      <c r="J6" s="0"/>
      <c r="K6" s="0"/>
      <c r="L6" s="0"/>
    </row>
    <row r="7" customFormat="false" ht="18.75" hidden="false" customHeight="false" outlineLevel="0" collapsed="false">
      <c r="A7" s="243"/>
      <c r="B7" s="254" t="n">
        <v>4</v>
      </c>
      <c r="C7" s="255"/>
      <c r="D7" s="241"/>
      <c r="E7" s="0"/>
      <c r="F7" s="0"/>
      <c r="G7" s="0"/>
      <c r="H7" s="0"/>
      <c r="I7" s="0"/>
      <c r="J7" s="0"/>
      <c r="K7" s="0"/>
      <c r="L7" s="0"/>
    </row>
    <row r="8" customFormat="false" ht="18.75" hidden="false" customHeight="false" outlineLevel="0" collapsed="false">
      <c r="A8" s="243"/>
      <c r="B8" s="254" t="n">
        <v>5</v>
      </c>
      <c r="C8" s="255"/>
      <c r="D8" s="241"/>
      <c r="E8" s="0"/>
      <c r="F8" s="0"/>
      <c r="G8" s="0"/>
      <c r="H8" s="0"/>
      <c r="I8" s="0"/>
      <c r="J8" s="0"/>
      <c r="K8" s="0"/>
      <c r="L8" s="0"/>
    </row>
    <row r="9" customFormat="false" ht="18.75" hidden="false" customHeight="false" outlineLevel="0" collapsed="false">
      <c r="A9" s="243"/>
      <c r="B9" s="241"/>
      <c r="C9" s="241"/>
      <c r="D9" s="241"/>
      <c r="E9" s="0"/>
      <c r="F9" s="0"/>
      <c r="G9" s="0"/>
      <c r="H9" s="0"/>
      <c r="I9" s="0"/>
      <c r="J9" s="0"/>
      <c r="K9" s="0"/>
      <c r="L9" s="0"/>
    </row>
    <row r="10" customFormat="false" ht="18.75" hidden="false" customHeight="false" outlineLevel="0" collapsed="false">
      <c r="A10" s="243"/>
      <c r="B10" s="253" t="s">
        <v>192</v>
      </c>
      <c r="C10" s="241"/>
      <c r="D10" s="241"/>
      <c r="E10" s="0"/>
      <c r="F10" s="0"/>
      <c r="G10" s="0"/>
      <c r="H10" s="0"/>
      <c r="I10" s="0"/>
      <c r="J10" s="0"/>
      <c r="K10" s="0"/>
      <c r="L10" s="0"/>
    </row>
    <row r="11" customFormat="false" ht="19.5" hidden="false" customHeight="false" outlineLevel="0" collapsed="false">
      <c r="A11" s="243"/>
      <c r="B11" s="241"/>
      <c r="C11" s="241"/>
      <c r="D11" s="241"/>
      <c r="E11" s="0"/>
      <c r="F11" s="0"/>
      <c r="G11" s="0"/>
      <c r="H11" s="0"/>
      <c r="I11" s="0"/>
      <c r="J11" s="0"/>
      <c r="K11" s="0"/>
      <c r="L11" s="0"/>
    </row>
    <row r="12" customFormat="false" ht="19.5" hidden="false" customHeight="false" outlineLevel="0" collapsed="false">
      <c r="A12" s="243"/>
      <c r="B12" s="256" t="s">
        <v>159</v>
      </c>
      <c r="C12" s="257" t="s">
        <v>61</v>
      </c>
      <c r="D12" s="258" t="s">
        <v>66</v>
      </c>
      <c r="E12" s="258" t="s">
        <v>75</v>
      </c>
      <c r="F12" s="258" t="s">
        <v>70</v>
      </c>
      <c r="G12" s="259" t="s">
        <v>79</v>
      </c>
      <c r="H12" s="260"/>
      <c r="I12" s="260"/>
      <c r="J12" s="260"/>
      <c r="K12" s="260"/>
      <c r="L12" s="261"/>
    </row>
    <row r="13" customFormat="false" ht="18.75" hidden="false" customHeight="false" outlineLevel="0" collapsed="false">
      <c r="A13" s="243"/>
      <c r="B13" s="256" t="s">
        <v>193</v>
      </c>
      <c r="C13" s="262" t="s">
        <v>56</v>
      </c>
      <c r="D13" s="263" t="s">
        <v>64</v>
      </c>
      <c r="E13" s="263" t="s">
        <v>71</v>
      </c>
      <c r="F13" s="263" t="s">
        <v>82</v>
      </c>
      <c r="G13" s="264" t="s">
        <v>194</v>
      </c>
      <c r="H13" s="265"/>
      <c r="I13" s="265"/>
      <c r="J13" s="265"/>
      <c r="K13" s="265"/>
      <c r="L13" s="266"/>
    </row>
    <row r="14" customFormat="false" ht="18.75" hidden="false" customHeight="false" outlineLevel="0" collapsed="false">
      <c r="B14" s="256"/>
      <c r="C14" s="267"/>
      <c r="D14" s="268" t="s">
        <v>68</v>
      </c>
      <c r="E14" s="268" t="s">
        <v>77</v>
      </c>
      <c r="F14" s="268" t="s">
        <v>80</v>
      </c>
      <c r="G14" s="269" t="s">
        <v>195</v>
      </c>
      <c r="H14" s="270"/>
      <c r="I14" s="270"/>
      <c r="J14" s="270"/>
      <c r="K14" s="270"/>
      <c r="L14" s="271"/>
    </row>
    <row r="15" customFormat="false" ht="18.75" hidden="false" customHeight="false" outlineLevel="0" collapsed="false">
      <c r="B15" s="256"/>
      <c r="C15" s="267"/>
      <c r="D15" s="268" t="s">
        <v>196</v>
      </c>
      <c r="E15" s="268"/>
      <c r="F15" s="268"/>
      <c r="G15" s="269" t="s">
        <v>197</v>
      </c>
      <c r="H15" s="270"/>
      <c r="I15" s="270"/>
      <c r="J15" s="270"/>
      <c r="K15" s="270"/>
      <c r="L15" s="271"/>
    </row>
    <row r="16" customFormat="false" ht="18.75" hidden="false" customHeight="false" outlineLevel="0" collapsed="false">
      <c r="B16" s="256"/>
      <c r="C16" s="267"/>
      <c r="D16" s="270"/>
      <c r="E16" s="268"/>
      <c r="F16" s="268"/>
      <c r="G16" s="269" t="s">
        <v>71</v>
      </c>
      <c r="H16" s="270"/>
      <c r="I16" s="270"/>
      <c r="J16" s="270"/>
      <c r="K16" s="270"/>
      <c r="L16" s="271"/>
    </row>
    <row r="17" customFormat="false" ht="18.75" hidden="false" customHeight="false" outlineLevel="0" collapsed="false">
      <c r="B17" s="256"/>
      <c r="C17" s="267"/>
      <c r="D17" s="270"/>
      <c r="E17" s="268"/>
      <c r="F17" s="268"/>
      <c r="G17" s="269" t="s">
        <v>77</v>
      </c>
      <c r="H17" s="270"/>
      <c r="I17" s="270"/>
      <c r="J17" s="270"/>
      <c r="K17" s="270"/>
      <c r="L17" s="271"/>
    </row>
    <row r="18" customFormat="false" ht="18.75" hidden="false" customHeight="false" outlineLevel="0" collapsed="false">
      <c r="B18" s="256"/>
      <c r="C18" s="267"/>
      <c r="D18" s="270"/>
      <c r="E18" s="268"/>
      <c r="F18" s="268"/>
      <c r="G18" s="269" t="s">
        <v>198</v>
      </c>
      <c r="H18" s="270"/>
      <c r="I18" s="270"/>
      <c r="J18" s="270"/>
      <c r="K18" s="270"/>
      <c r="L18" s="271"/>
    </row>
    <row r="19" customFormat="false" ht="18.75" hidden="false" customHeight="false" outlineLevel="0" collapsed="false">
      <c r="B19" s="256"/>
      <c r="C19" s="267"/>
      <c r="D19" s="270"/>
      <c r="E19" s="268"/>
      <c r="F19" s="268"/>
      <c r="G19" s="269" t="s">
        <v>199</v>
      </c>
      <c r="H19" s="270"/>
      <c r="I19" s="270"/>
      <c r="J19" s="270"/>
      <c r="K19" s="270"/>
      <c r="L19" s="271"/>
    </row>
    <row r="20" customFormat="false" ht="18.75" hidden="false" customHeight="false" outlineLevel="0" collapsed="false">
      <c r="B20" s="256"/>
      <c r="C20" s="267"/>
      <c r="D20" s="270"/>
      <c r="E20" s="268"/>
      <c r="F20" s="268"/>
      <c r="G20" s="269" t="s">
        <v>200</v>
      </c>
      <c r="H20" s="270"/>
      <c r="I20" s="270"/>
      <c r="J20" s="270"/>
      <c r="K20" s="270"/>
      <c r="L20" s="271"/>
    </row>
    <row r="21" customFormat="false" ht="18.75" hidden="false" customHeight="false" outlineLevel="0" collapsed="false">
      <c r="B21" s="256"/>
      <c r="C21" s="267"/>
      <c r="D21" s="270"/>
      <c r="E21" s="268"/>
      <c r="F21" s="268"/>
      <c r="G21" s="269" t="s">
        <v>201</v>
      </c>
      <c r="H21" s="270"/>
      <c r="I21" s="270"/>
      <c r="J21" s="270"/>
      <c r="K21" s="270"/>
      <c r="L21" s="271"/>
    </row>
    <row r="22" customFormat="false" ht="18.75" hidden="false" customHeight="false" outlineLevel="0" collapsed="false">
      <c r="B22" s="256"/>
      <c r="C22" s="267"/>
      <c r="D22" s="270"/>
      <c r="E22" s="268"/>
      <c r="F22" s="268"/>
      <c r="G22" s="268"/>
      <c r="H22" s="270"/>
      <c r="I22" s="270"/>
      <c r="J22" s="270"/>
      <c r="K22" s="270"/>
      <c r="L22" s="271"/>
    </row>
    <row r="23" customFormat="false" ht="18.75" hidden="false" customHeight="false" outlineLevel="0" collapsed="false">
      <c r="B23" s="256"/>
      <c r="C23" s="272"/>
      <c r="D23" s="270"/>
      <c r="E23" s="270"/>
      <c r="F23" s="270"/>
      <c r="G23" s="270"/>
      <c r="H23" s="270"/>
      <c r="I23" s="270"/>
      <c r="J23" s="270"/>
      <c r="K23" s="270"/>
      <c r="L23" s="271"/>
    </row>
    <row r="24" customFormat="false" ht="18.75" hidden="false" customHeight="false" outlineLevel="0" collapsed="false">
      <c r="B24" s="256"/>
      <c r="C24" s="272"/>
      <c r="D24" s="270"/>
      <c r="E24" s="270"/>
      <c r="F24" s="270"/>
      <c r="G24" s="270"/>
      <c r="H24" s="270"/>
      <c r="I24" s="270"/>
      <c r="J24" s="270"/>
      <c r="K24" s="270"/>
      <c r="L24" s="271"/>
    </row>
    <row r="25" customFormat="false" ht="19.5" hidden="false" customHeight="false" outlineLevel="0" collapsed="false">
      <c r="B25" s="256"/>
      <c r="C25" s="273"/>
      <c r="D25" s="274"/>
      <c r="E25" s="274"/>
      <c r="F25" s="274"/>
      <c r="G25" s="274"/>
      <c r="H25" s="274"/>
      <c r="I25" s="274"/>
      <c r="J25" s="274"/>
      <c r="K25" s="274"/>
      <c r="L25" s="275"/>
    </row>
    <row r="26" customFormat="false" ht="18.75" hidden="false" customHeight="false" outlineLevel="0" collapsed="false">
      <c r="C26" s="0"/>
    </row>
    <row r="27" customFormat="false" ht="18.75" hidden="false" customHeight="false" outlineLevel="0" collapsed="false">
      <c r="C27" s="0"/>
    </row>
    <row r="28" customFormat="false" ht="18.75" hidden="false" customHeight="false" outlineLevel="0" collapsed="false">
      <c r="C28" s="221" t="s">
        <v>202</v>
      </c>
    </row>
    <row r="29" customFormat="false" ht="18.75" hidden="false" customHeight="false" outlineLevel="0" collapsed="false">
      <c r="C29" s="201" t="s">
        <v>203</v>
      </c>
    </row>
    <row r="30" customFormat="false" ht="18.75" hidden="false" customHeight="false" outlineLevel="0" collapsed="false">
      <c r="C30" s="221" t="s">
        <v>204</v>
      </c>
    </row>
    <row r="31" customFormat="false" ht="18.75" hidden="false" customHeight="false" outlineLevel="0" collapsed="false">
      <c r="C31" s="221" t="s">
        <v>205</v>
      </c>
    </row>
    <row r="32" customFormat="false" ht="18.75" hidden="false" customHeight="false" outlineLevel="0" collapsed="false">
      <c r="C32" s="221" t="s">
        <v>206</v>
      </c>
    </row>
    <row r="33" customFormat="false" ht="18.75" hidden="false" customHeight="false" outlineLevel="0" collapsed="false">
      <c r="C33" s="221" t="s">
        <v>207</v>
      </c>
    </row>
    <row r="34" customFormat="false" ht="18.75" hidden="false" customHeight="false" outlineLevel="0" collapsed="false">
      <c r="C34" s="221" t="s">
        <v>208</v>
      </c>
    </row>
    <row r="35" customFormat="false" ht="18.75" hidden="false" customHeight="false" outlineLevel="0" collapsed="false">
      <c r="C35" s="221" t="s">
        <v>209</v>
      </c>
    </row>
    <row r="36" customFormat="false" ht="18.75" hidden="false" customHeight="false" outlineLevel="0" collapsed="false">
      <c r="C36" s="221" t="s">
        <v>210</v>
      </c>
    </row>
    <row r="37" customFormat="false" ht="18.75" hidden="false" customHeight="false" outlineLevel="0" collapsed="false">
      <c r="C37" s="221" t="s">
        <v>211</v>
      </c>
    </row>
    <row r="38" customFormat="false" ht="18.75" hidden="false" customHeight="false" outlineLevel="0" collapsed="false">
      <c r="C38" s="0"/>
    </row>
    <row r="39" customFormat="false" ht="18.75" hidden="false" customHeight="false" outlineLevel="0" collapsed="false">
      <c r="C39" s="221" t="s">
        <v>212</v>
      </c>
    </row>
    <row r="40" customFormat="false" ht="18.75" hidden="false" customHeight="false" outlineLevel="0" collapsed="false">
      <c r="C40" s="221" t="s">
        <v>213</v>
      </c>
    </row>
    <row r="41" customFormat="false" ht="18.75" hidden="false" customHeight="false" outlineLevel="0" collapsed="false">
      <c r="C41" s="221" t="s">
        <v>214</v>
      </c>
    </row>
    <row r="42" customFormat="false" ht="18.75" hidden="false" customHeight="false" outlineLevel="0" collapsed="false">
      <c r="C42" s="221" t="s">
        <v>215</v>
      </c>
    </row>
    <row r="43" customFormat="false" ht="18.75" hidden="false" customHeight="false" outlineLevel="0" collapsed="false">
      <c r="C43" s="221" t="s">
        <v>216</v>
      </c>
    </row>
    <row r="44" customFormat="false" ht="18.75" hidden="false" customHeight="false" outlineLevel="0" collapsed="false">
      <c r="C44" s="221" t="s">
        <v>217</v>
      </c>
    </row>
  </sheetData>
  <mergeCells count="1">
    <mergeCell ref="B13:B25"/>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2020-01-14T23:47:53Z</dcterms:created>
  <dc:creator>MRI</dc:creator>
  <dc:description/>
  <dc:language>en-US</dc:language>
  <cp:lastModifiedBy>厚生労働省ネットワークシステム</cp:lastModifiedBy>
  <cp:lastPrinted>2020-08-20T02:25:08Z</cp:lastPrinted>
  <dcterms:modified xsi:type="dcterms:W3CDTF">2020-09-30T05:06:44Z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